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79127\Desktop\проект бюджета на 24-26гг\"/>
    </mc:Choice>
  </mc:AlternateContent>
  <bookViews>
    <workbookView xWindow="-75" yWindow="-45" windowWidth="12120" windowHeight="8670" tabRatio="597"/>
  </bookViews>
  <sheets>
    <sheet name="Ожидаемые расходы за 2023г" sheetId="64" r:id="rId1"/>
  </sheets>
  <externalReferences>
    <externalReference r:id="rId2"/>
  </externalReferences>
  <definedNames>
    <definedName name="_xlnm.Print_Titles" localSheetId="0">'Ожидаемые расходы за 2023г'!$A:$B,'Ожидаемые расходы за 2023г'!$2:$5</definedName>
  </definedNames>
  <calcPr calcId="162913"/>
</workbook>
</file>

<file path=xl/calcChain.xml><?xml version="1.0" encoding="utf-8"?>
<calcChain xmlns="http://schemas.openxmlformats.org/spreadsheetml/2006/main">
  <c r="U308" i="64" l="1"/>
  <c r="W308" i="64" s="1"/>
  <c r="R308" i="64"/>
  <c r="P308" i="64"/>
  <c r="T307" i="64"/>
  <c r="S307" i="64"/>
  <c r="Q307" i="64"/>
  <c r="E307" i="64"/>
  <c r="D307" i="64"/>
  <c r="P307" i="64" s="1"/>
  <c r="R306" i="64"/>
  <c r="P306" i="64"/>
  <c r="W305" i="64"/>
  <c r="V305" i="64"/>
  <c r="V304" i="64" s="1"/>
  <c r="R305" i="64"/>
  <c r="P305" i="64"/>
  <c r="U304" i="64"/>
  <c r="W304" i="64" s="1"/>
  <c r="S304" i="64"/>
  <c r="Q304" i="64"/>
  <c r="T304" i="64" s="1"/>
  <c r="E304" i="64"/>
  <c r="D304" i="64"/>
  <c r="P304" i="64" s="1"/>
  <c r="U303" i="64"/>
  <c r="R303" i="64"/>
  <c r="P303" i="64"/>
  <c r="U302" i="64"/>
  <c r="V302" i="64" s="1"/>
  <c r="V301" i="64" s="1"/>
  <c r="S301" i="64"/>
  <c r="Q301" i="64"/>
  <c r="R301" i="64" s="1"/>
  <c r="E301" i="64"/>
  <c r="D301" i="64"/>
  <c r="P300" i="64"/>
  <c r="W299" i="64"/>
  <c r="W298" i="64" s="1"/>
  <c r="R299" i="64"/>
  <c r="P299" i="64"/>
  <c r="S298" i="64"/>
  <c r="Q298" i="64"/>
  <c r="E298" i="64"/>
  <c r="P298" i="64" s="1"/>
  <c r="D298" i="64"/>
  <c r="W297" i="64"/>
  <c r="R297" i="64"/>
  <c r="P297" i="64"/>
  <c r="U296" i="64"/>
  <c r="S296" i="64"/>
  <c r="Q296" i="64"/>
  <c r="E296" i="64"/>
  <c r="D296" i="64"/>
  <c r="W295" i="64"/>
  <c r="R295" i="64"/>
  <c r="P295" i="64"/>
  <c r="U294" i="64"/>
  <c r="T294" i="64"/>
  <c r="Q294" i="64"/>
  <c r="E294" i="64"/>
  <c r="D294" i="64"/>
  <c r="U293" i="64"/>
  <c r="W293" i="64" s="1"/>
  <c r="R293" i="64"/>
  <c r="P293" i="64"/>
  <c r="W292" i="64"/>
  <c r="P292" i="64"/>
  <c r="W291" i="64"/>
  <c r="R291" i="64"/>
  <c r="P291" i="64"/>
  <c r="W290" i="64"/>
  <c r="V290" i="64"/>
  <c r="R290" i="64"/>
  <c r="P290" i="64"/>
  <c r="W289" i="64"/>
  <c r="R289" i="64"/>
  <c r="U288" i="64"/>
  <c r="W288" i="64" s="1"/>
  <c r="S288" i="64"/>
  <c r="Q288" i="64"/>
  <c r="T288" i="64" s="1"/>
  <c r="E288" i="64"/>
  <c r="E309" i="64" s="1"/>
  <c r="D288" i="64"/>
  <c r="AA285" i="64"/>
  <c r="Y285" i="64"/>
  <c r="W285" i="64"/>
  <c r="V285" i="64"/>
  <c r="P285" i="64"/>
  <c r="AC284" i="64"/>
  <c r="AA284" i="64"/>
  <c r="Y284" i="64"/>
  <c r="W284" i="64"/>
  <c r="V284" i="64"/>
  <c r="R284" i="64"/>
  <c r="P284" i="64"/>
  <c r="AC283" i="64"/>
  <c r="AA283" i="64"/>
  <c r="Y283" i="64"/>
  <c r="W283" i="64"/>
  <c r="V283" i="64"/>
  <c r="R283" i="64"/>
  <c r="P283" i="64"/>
  <c r="AC282" i="64"/>
  <c r="AA282" i="64"/>
  <c r="Y282" i="64"/>
  <c r="W282" i="64"/>
  <c r="R282" i="64"/>
  <c r="P282" i="64"/>
  <c r="AC281" i="64"/>
  <c r="AA281" i="64"/>
  <c r="Y281" i="64"/>
  <c r="W281" i="64"/>
  <c r="V281" i="64"/>
  <c r="V280" i="64" s="1"/>
  <c r="R281" i="64"/>
  <c r="P281" i="64"/>
  <c r="X280" i="64"/>
  <c r="U280" i="64"/>
  <c r="AA280" i="64" s="1"/>
  <c r="T280" i="64"/>
  <c r="S280" i="64"/>
  <c r="Q280" i="64"/>
  <c r="R280" i="64" s="1"/>
  <c r="P280" i="64"/>
  <c r="E280" i="64"/>
  <c r="D280" i="64"/>
  <c r="C280" i="64"/>
  <c r="U279" i="64"/>
  <c r="T279" i="64"/>
  <c r="Q279" i="64"/>
  <c r="P279" i="64"/>
  <c r="C279" i="64"/>
  <c r="O278" i="64"/>
  <c r="M278" i="64"/>
  <c r="L278" i="64"/>
  <c r="J278" i="64"/>
  <c r="I278" i="64"/>
  <c r="C278" i="64"/>
  <c r="O277" i="64"/>
  <c r="M277" i="64"/>
  <c r="L277" i="64"/>
  <c r="J277" i="64"/>
  <c r="I277" i="64"/>
  <c r="K277" i="64" s="1"/>
  <c r="C277" i="64"/>
  <c r="C276" i="64" s="1"/>
  <c r="C286" i="64" s="1"/>
  <c r="O276" i="64"/>
  <c r="M276" i="64"/>
  <c r="L276" i="64"/>
  <c r="N276" i="64" s="1"/>
  <c r="J276" i="64"/>
  <c r="I276" i="64"/>
  <c r="V275" i="64"/>
  <c r="U274" i="64"/>
  <c r="V274" i="64" s="1"/>
  <c r="P274" i="64"/>
  <c r="AC273" i="64"/>
  <c r="AA273" i="64"/>
  <c r="Y273" i="64"/>
  <c r="P273" i="64"/>
  <c r="O273" i="64"/>
  <c r="M273" i="64"/>
  <c r="L273" i="64"/>
  <c r="N273" i="64" s="1"/>
  <c r="J273" i="64"/>
  <c r="I273" i="64"/>
  <c r="G273" i="64"/>
  <c r="E273" i="64"/>
  <c r="V273" i="64" s="1"/>
  <c r="D273" i="64"/>
  <c r="U272" i="64"/>
  <c r="V272" i="64" s="1"/>
  <c r="P272" i="64"/>
  <c r="V271" i="64"/>
  <c r="U271" i="64"/>
  <c r="P271" i="64"/>
  <c r="O271" i="64"/>
  <c r="M271" i="64"/>
  <c r="L271" i="64"/>
  <c r="J271" i="64"/>
  <c r="K271" i="64" s="1"/>
  <c r="I271" i="64"/>
  <c r="G271" i="64"/>
  <c r="AC270" i="64"/>
  <c r="V270" i="64"/>
  <c r="U270" i="64"/>
  <c r="AA270" i="64" s="1"/>
  <c r="Q270" i="64"/>
  <c r="O270" i="64"/>
  <c r="M270" i="64"/>
  <c r="L270" i="64"/>
  <c r="J270" i="64"/>
  <c r="K270" i="64" s="1"/>
  <c r="I270" i="64"/>
  <c r="H270" i="64"/>
  <c r="G270" i="64"/>
  <c r="AC269" i="64"/>
  <c r="U269" i="64"/>
  <c r="Q269" i="64"/>
  <c r="O269" i="64"/>
  <c r="M269" i="64"/>
  <c r="N269" i="64" s="1"/>
  <c r="L269" i="64"/>
  <c r="J269" i="64"/>
  <c r="I269" i="64"/>
  <c r="G269" i="64"/>
  <c r="E269" i="64"/>
  <c r="E267" i="64" s="1"/>
  <c r="AC268" i="64"/>
  <c r="U268" i="64"/>
  <c r="Q268" i="64"/>
  <c r="O268" i="64"/>
  <c r="M268" i="64"/>
  <c r="L268" i="64"/>
  <c r="N268" i="64" s="1"/>
  <c r="J268" i="64"/>
  <c r="I268" i="64"/>
  <c r="G268" i="64"/>
  <c r="E268" i="64"/>
  <c r="AC267" i="64"/>
  <c r="Y267" i="64"/>
  <c r="U267" i="64"/>
  <c r="V267" i="64" s="1"/>
  <c r="Q267" i="64"/>
  <c r="O267" i="64"/>
  <c r="M267" i="64"/>
  <c r="N267" i="64" s="1"/>
  <c r="L267" i="64"/>
  <c r="J267" i="64"/>
  <c r="I267" i="64"/>
  <c r="H267" i="64"/>
  <c r="G267" i="64"/>
  <c r="AC266" i="64"/>
  <c r="Y266" i="64"/>
  <c r="X266" i="64"/>
  <c r="V266" i="64"/>
  <c r="U266" i="64"/>
  <c r="AA266" i="64" s="1"/>
  <c r="Q266" i="64"/>
  <c r="O266" i="64"/>
  <c r="M266" i="64"/>
  <c r="L266" i="64"/>
  <c r="J266" i="64"/>
  <c r="K266" i="64" s="1"/>
  <c r="I266" i="64"/>
  <c r="G266" i="64"/>
  <c r="E266" i="64"/>
  <c r="AC265" i="64"/>
  <c r="U265" i="64"/>
  <c r="Y265" i="64" s="1"/>
  <c r="Q265" i="64"/>
  <c r="O265" i="64"/>
  <c r="M265" i="64"/>
  <c r="L265" i="64"/>
  <c r="J265" i="64"/>
  <c r="I265" i="64"/>
  <c r="K265" i="64" s="1"/>
  <c r="G265" i="64"/>
  <c r="E265" i="64"/>
  <c r="AC264" i="64"/>
  <c r="V264" i="64"/>
  <c r="U264" i="64"/>
  <c r="AA264" i="64" s="1"/>
  <c r="Q264" i="64"/>
  <c r="O264" i="64"/>
  <c r="M264" i="64"/>
  <c r="L264" i="64"/>
  <c r="J264" i="64"/>
  <c r="K264" i="64" s="1"/>
  <c r="I264" i="64"/>
  <c r="G264" i="64"/>
  <c r="E264" i="64"/>
  <c r="AC263" i="64"/>
  <c r="X263" i="64"/>
  <c r="U263" i="64"/>
  <c r="AA263" i="64" s="1"/>
  <c r="Q263" i="64"/>
  <c r="O263" i="64"/>
  <c r="M263" i="64"/>
  <c r="L263" i="64"/>
  <c r="N263" i="64" s="1"/>
  <c r="J263" i="64"/>
  <c r="I263" i="64"/>
  <c r="H263" i="64"/>
  <c r="G263" i="64"/>
  <c r="E263" i="64"/>
  <c r="AC262" i="64"/>
  <c r="U262" i="64"/>
  <c r="Q262" i="64"/>
  <c r="O262" i="64"/>
  <c r="M262" i="64"/>
  <c r="L262" i="64"/>
  <c r="N262" i="64" s="1"/>
  <c r="J262" i="64"/>
  <c r="I262" i="64"/>
  <c r="G262" i="64"/>
  <c r="E262" i="64"/>
  <c r="AC261" i="64"/>
  <c r="U261" i="64"/>
  <c r="Q261" i="64"/>
  <c r="O261" i="64"/>
  <c r="M261" i="64"/>
  <c r="L261" i="64"/>
  <c r="J261" i="64"/>
  <c r="I261" i="64"/>
  <c r="K261" i="64" s="1"/>
  <c r="G261" i="64"/>
  <c r="E261" i="64"/>
  <c r="AC260" i="64"/>
  <c r="U260" i="64"/>
  <c r="AA260" i="64" s="1"/>
  <c r="Q260" i="64"/>
  <c r="O260" i="64"/>
  <c r="M260" i="64"/>
  <c r="L260" i="64"/>
  <c r="N260" i="64" s="1"/>
  <c r="J260" i="64"/>
  <c r="I260" i="64"/>
  <c r="H260" i="64"/>
  <c r="H259" i="64" s="1"/>
  <c r="G260" i="64"/>
  <c r="E260" i="64"/>
  <c r="X259" i="64"/>
  <c r="U259" i="64"/>
  <c r="Q259" i="64"/>
  <c r="O259" i="64"/>
  <c r="M259" i="64"/>
  <c r="N259" i="64" s="1"/>
  <c r="L259" i="64"/>
  <c r="J259" i="64"/>
  <c r="I259" i="64"/>
  <c r="G259" i="64"/>
  <c r="E259" i="64"/>
  <c r="AC258" i="64"/>
  <c r="U258" i="64"/>
  <c r="Q258" i="64"/>
  <c r="O258" i="64"/>
  <c r="M258" i="64"/>
  <c r="N258" i="64" s="1"/>
  <c r="L258" i="64"/>
  <c r="J258" i="64"/>
  <c r="I258" i="64"/>
  <c r="G258" i="64"/>
  <c r="E258" i="64"/>
  <c r="AC257" i="64"/>
  <c r="U257" i="64"/>
  <c r="Q257" i="64"/>
  <c r="O257" i="64"/>
  <c r="M257" i="64"/>
  <c r="L257" i="64"/>
  <c r="N257" i="64" s="1"/>
  <c r="J257" i="64"/>
  <c r="I257" i="64"/>
  <c r="G257" i="64"/>
  <c r="E257" i="64"/>
  <c r="AC256" i="64"/>
  <c r="U256" i="64"/>
  <c r="Q256" i="64"/>
  <c r="O256" i="64"/>
  <c r="M256" i="64"/>
  <c r="L256" i="64"/>
  <c r="J256" i="64"/>
  <c r="I256" i="64"/>
  <c r="K256" i="64" s="1"/>
  <c r="G256" i="64"/>
  <c r="E256" i="64"/>
  <c r="E254" i="64" s="1"/>
  <c r="X255" i="64"/>
  <c r="AC255" i="64" s="1"/>
  <c r="U255" i="64"/>
  <c r="Q255" i="64"/>
  <c r="O255" i="64"/>
  <c r="M255" i="64"/>
  <c r="L255" i="64"/>
  <c r="J255" i="64"/>
  <c r="I255" i="64"/>
  <c r="K255" i="64" s="1"/>
  <c r="G255" i="64"/>
  <c r="E255" i="64"/>
  <c r="AC254" i="64"/>
  <c r="U254" i="64"/>
  <c r="AA254" i="64" s="1"/>
  <c r="Q254" i="64"/>
  <c r="O254" i="64"/>
  <c r="M254" i="64"/>
  <c r="L254" i="64"/>
  <c r="N254" i="64" s="1"/>
  <c r="J254" i="64"/>
  <c r="I254" i="64"/>
  <c r="H254" i="64"/>
  <c r="G254" i="64"/>
  <c r="AC253" i="64"/>
  <c r="U253" i="64"/>
  <c r="Q253" i="64"/>
  <c r="O253" i="64"/>
  <c r="M253" i="64"/>
  <c r="L253" i="64"/>
  <c r="N253" i="64" s="1"/>
  <c r="J253" i="64"/>
  <c r="I253" i="64"/>
  <c r="G253" i="64"/>
  <c r="E253" i="64"/>
  <c r="AC252" i="64"/>
  <c r="U252" i="64"/>
  <c r="Q252" i="64"/>
  <c r="O252" i="64"/>
  <c r="M252" i="64"/>
  <c r="L252" i="64"/>
  <c r="J252" i="64"/>
  <c r="I252" i="64"/>
  <c r="K252" i="64" s="1"/>
  <c r="G252" i="64"/>
  <c r="E252" i="64"/>
  <c r="AC251" i="64"/>
  <c r="U251" i="64"/>
  <c r="AA251" i="64" s="1"/>
  <c r="Q251" i="64"/>
  <c r="O251" i="64"/>
  <c r="M251" i="64"/>
  <c r="L251" i="64"/>
  <c r="N251" i="64" s="1"/>
  <c r="J251" i="64"/>
  <c r="I251" i="64"/>
  <c r="H251" i="64"/>
  <c r="G251" i="64"/>
  <c r="E251" i="64"/>
  <c r="X250" i="64"/>
  <c r="AC250" i="64" s="1"/>
  <c r="U250" i="64"/>
  <c r="Q250" i="64"/>
  <c r="O250" i="64"/>
  <c r="M250" i="64"/>
  <c r="N250" i="64" s="1"/>
  <c r="L250" i="64"/>
  <c r="J250" i="64"/>
  <c r="I250" i="64"/>
  <c r="G250" i="64"/>
  <c r="E250" i="64"/>
  <c r="AC249" i="64"/>
  <c r="U249" i="64"/>
  <c r="Q249" i="64"/>
  <c r="O249" i="64"/>
  <c r="M249" i="64"/>
  <c r="L249" i="64"/>
  <c r="N249" i="64" s="1"/>
  <c r="J249" i="64"/>
  <c r="I249" i="64"/>
  <c r="G249" i="64"/>
  <c r="E249" i="64"/>
  <c r="E248" i="64" s="1"/>
  <c r="AC248" i="64"/>
  <c r="U248" i="64"/>
  <c r="V248" i="64" s="1"/>
  <c r="Q248" i="64"/>
  <c r="O248" i="64"/>
  <c r="M248" i="64"/>
  <c r="L248" i="64"/>
  <c r="J248" i="64"/>
  <c r="I248" i="64"/>
  <c r="K248" i="64" s="1"/>
  <c r="H248" i="64"/>
  <c r="G248" i="64"/>
  <c r="AC247" i="64"/>
  <c r="X247" i="64"/>
  <c r="U247" i="64"/>
  <c r="AA247" i="64" s="1"/>
  <c r="Q247" i="64"/>
  <c r="O247" i="64"/>
  <c r="M247" i="64"/>
  <c r="L247" i="64"/>
  <c r="N247" i="64" s="1"/>
  <c r="J247" i="64"/>
  <c r="I247" i="64"/>
  <c r="H247" i="64"/>
  <c r="G247" i="64"/>
  <c r="AC246" i="64"/>
  <c r="U246" i="64"/>
  <c r="Q246" i="64"/>
  <c r="O246" i="64"/>
  <c r="M246" i="64"/>
  <c r="L246" i="64"/>
  <c r="J246" i="64"/>
  <c r="I246" i="64"/>
  <c r="G246" i="64"/>
  <c r="E246" i="64"/>
  <c r="W246" i="64" s="1"/>
  <c r="AC245" i="64"/>
  <c r="U245" i="64"/>
  <c r="Q245" i="64"/>
  <c r="O245" i="64"/>
  <c r="M245" i="64"/>
  <c r="L245" i="64"/>
  <c r="J245" i="64"/>
  <c r="I245" i="64"/>
  <c r="G245" i="64"/>
  <c r="E245" i="64"/>
  <c r="E243" i="64" s="1"/>
  <c r="X244" i="64"/>
  <c r="U244" i="64"/>
  <c r="Q244" i="64"/>
  <c r="O244" i="64"/>
  <c r="N244" i="64"/>
  <c r="M244" i="64"/>
  <c r="L244" i="64"/>
  <c r="J244" i="64"/>
  <c r="I244" i="64"/>
  <c r="K244" i="64" s="1"/>
  <c r="G244" i="64"/>
  <c r="E244" i="64"/>
  <c r="V244" i="64" s="1"/>
  <c r="X243" i="64"/>
  <c r="V243" i="64"/>
  <c r="U243" i="64"/>
  <c r="R243" i="64"/>
  <c r="Q243" i="64"/>
  <c r="O243" i="64"/>
  <c r="M243" i="64"/>
  <c r="L243" i="64"/>
  <c r="J243" i="64"/>
  <c r="I243" i="64"/>
  <c r="K243" i="64" s="1"/>
  <c r="H243" i="64"/>
  <c r="G243" i="64"/>
  <c r="AC242" i="64"/>
  <c r="AA242" i="64"/>
  <c r="U242" i="64"/>
  <c r="Y242" i="64" s="1"/>
  <c r="Q242" i="64"/>
  <c r="O242" i="64"/>
  <c r="M242" i="64"/>
  <c r="L242" i="64"/>
  <c r="J242" i="64"/>
  <c r="I242" i="64"/>
  <c r="K242" i="64" s="1"/>
  <c r="G242" i="64"/>
  <c r="E242" i="64"/>
  <c r="V242" i="64" s="1"/>
  <c r="AC241" i="64"/>
  <c r="W241" i="64"/>
  <c r="U241" i="64"/>
  <c r="Q241" i="64"/>
  <c r="R241" i="64" s="1"/>
  <c r="O241" i="64"/>
  <c r="M241" i="64"/>
  <c r="L241" i="64"/>
  <c r="J241" i="64"/>
  <c r="K241" i="64" s="1"/>
  <c r="I241" i="64"/>
  <c r="G241" i="64"/>
  <c r="E241" i="64"/>
  <c r="AC240" i="64"/>
  <c r="Y240" i="64"/>
  <c r="U240" i="64"/>
  <c r="Q240" i="64"/>
  <c r="R240" i="64" s="1"/>
  <c r="O240" i="64"/>
  <c r="M240" i="64"/>
  <c r="N240" i="64" s="1"/>
  <c r="L240" i="64"/>
  <c r="J240" i="64"/>
  <c r="I240" i="64"/>
  <c r="G240" i="64"/>
  <c r="E240" i="64"/>
  <c r="X239" i="64"/>
  <c r="U239" i="64"/>
  <c r="Q239" i="64"/>
  <c r="O239" i="64"/>
  <c r="M239" i="64"/>
  <c r="N239" i="64" s="1"/>
  <c r="L239" i="64"/>
  <c r="J239" i="64"/>
  <c r="I239" i="64"/>
  <c r="H239" i="64"/>
  <c r="G239" i="64"/>
  <c r="E239" i="64"/>
  <c r="AC238" i="64"/>
  <c r="AA238" i="64"/>
  <c r="U238" i="64"/>
  <c r="Y238" i="64" s="1"/>
  <c r="Q238" i="64"/>
  <c r="O238" i="64"/>
  <c r="M238" i="64"/>
  <c r="L238" i="64"/>
  <c r="J238" i="64"/>
  <c r="I238" i="64"/>
  <c r="K238" i="64" s="1"/>
  <c r="G238" i="64"/>
  <c r="E238" i="64"/>
  <c r="V238" i="64" s="1"/>
  <c r="AC237" i="64"/>
  <c r="W237" i="64"/>
  <c r="U237" i="64"/>
  <c r="Q237" i="64"/>
  <c r="R237" i="64" s="1"/>
  <c r="O237" i="64"/>
  <c r="M237" i="64"/>
  <c r="L237" i="64"/>
  <c r="J237" i="64"/>
  <c r="K237" i="64" s="1"/>
  <c r="I237" i="64"/>
  <c r="G237" i="64"/>
  <c r="E237" i="64"/>
  <c r="AC236" i="64"/>
  <c r="Y236" i="64"/>
  <c r="U236" i="64"/>
  <c r="Q236" i="64"/>
  <c r="R236" i="64" s="1"/>
  <c r="O236" i="64"/>
  <c r="M236" i="64"/>
  <c r="N236" i="64" s="1"/>
  <c r="L236" i="64"/>
  <c r="J236" i="64"/>
  <c r="I236" i="64"/>
  <c r="G236" i="64"/>
  <c r="E236" i="64"/>
  <c r="X235" i="64"/>
  <c r="U235" i="64"/>
  <c r="Q235" i="64"/>
  <c r="O235" i="64"/>
  <c r="M235" i="64"/>
  <c r="N235" i="64" s="1"/>
  <c r="L235" i="64"/>
  <c r="J235" i="64"/>
  <c r="I235" i="64"/>
  <c r="H235" i="64"/>
  <c r="G235" i="64"/>
  <c r="E235" i="64"/>
  <c r="AC234" i="64"/>
  <c r="AA234" i="64"/>
  <c r="U234" i="64"/>
  <c r="Y234" i="64" s="1"/>
  <c r="Q234" i="64"/>
  <c r="O234" i="64"/>
  <c r="M234" i="64"/>
  <c r="L234" i="64"/>
  <c r="J234" i="64"/>
  <c r="I234" i="64"/>
  <c r="K234" i="64" s="1"/>
  <c r="G234" i="64"/>
  <c r="E234" i="64"/>
  <c r="V234" i="64" s="1"/>
  <c r="AC233" i="64"/>
  <c r="W233" i="64"/>
  <c r="U233" i="64"/>
  <c r="Q233" i="64"/>
  <c r="R233" i="64" s="1"/>
  <c r="O233" i="64"/>
  <c r="M233" i="64"/>
  <c r="L233" i="64"/>
  <c r="J233" i="64"/>
  <c r="K233" i="64" s="1"/>
  <c r="I233" i="64"/>
  <c r="G233" i="64"/>
  <c r="AC232" i="64"/>
  <c r="U232" i="64"/>
  <c r="Q232" i="64"/>
  <c r="O232" i="64"/>
  <c r="M232" i="64"/>
  <c r="L232" i="64"/>
  <c r="N232" i="64" s="1"/>
  <c r="J232" i="64"/>
  <c r="I232" i="64"/>
  <c r="G232" i="64"/>
  <c r="E232" i="64"/>
  <c r="AC231" i="64"/>
  <c r="Y231" i="64"/>
  <c r="X231" i="64"/>
  <c r="W231" i="64"/>
  <c r="U231" i="64"/>
  <c r="Q231" i="64"/>
  <c r="R231" i="64" s="1"/>
  <c r="O231" i="64"/>
  <c r="M231" i="64"/>
  <c r="L231" i="64"/>
  <c r="J231" i="64"/>
  <c r="K231" i="64" s="1"/>
  <c r="I231" i="64"/>
  <c r="G231" i="64"/>
  <c r="E231" i="64"/>
  <c r="AC230" i="64"/>
  <c r="Y230" i="64"/>
  <c r="U230" i="64"/>
  <c r="Q230" i="64"/>
  <c r="R230" i="64" s="1"/>
  <c r="O230" i="64"/>
  <c r="M230" i="64"/>
  <c r="N230" i="64" s="1"/>
  <c r="L230" i="64"/>
  <c r="J230" i="64"/>
  <c r="I230" i="64"/>
  <c r="G230" i="64"/>
  <c r="E230" i="64"/>
  <c r="AC229" i="64"/>
  <c r="U229" i="64"/>
  <c r="Q229" i="64"/>
  <c r="R229" i="64" s="1"/>
  <c r="O229" i="64"/>
  <c r="M229" i="64"/>
  <c r="L229" i="64"/>
  <c r="J229" i="64"/>
  <c r="K229" i="64" s="1"/>
  <c r="I229" i="64"/>
  <c r="G229" i="64"/>
  <c r="E229" i="64"/>
  <c r="AC228" i="64"/>
  <c r="U228" i="64"/>
  <c r="Q228" i="64"/>
  <c r="O228" i="64"/>
  <c r="M228" i="64"/>
  <c r="L228" i="64"/>
  <c r="J228" i="64"/>
  <c r="K228" i="64" s="1"/>
  <c r="I228" i="64"/>
  <c r="H228" i="64"/>
  <c r="G228" i="64"/>
  <c r="E228" i="64"/>
  <c r="AC227" i="64"/>
  <c r="U227" i="64"/>
  <c r="Q227" i="64"/>
  <c r="O227" i="64"/>
  <c r="M227" i="64"/>
  <c r="L227" i="64"/>
  <c r="N227" i="64" s="1"/>
  <c r="J227" i="64"/>
  <c r="I227" i="64"/>
  <c r="G227" i="64"/>
  <c r="E227" i="64"/>
  <c r="AC226" i="64"/>
  <c r="U226" i="64"/>
  <c r="Q226" i="64"/>
  <c r="O226" i="64"/>
  <c r="M226" i="64"/>
  <c r="L226" i="64"/>
  <c r="J226" i="64"/>
  <c r="I226" i="64"/>
  <c r="K226" i="64" s="1"/>
  <c r="G226" i="64"/>
  <c r="E226" i="64"/>
  <c r="V226" i="64" s="1"/>
  <c r="AC225" i="64"/>
  <c r="U225" i="64"/>
  <c r="Q225" i="64"/>
  <c r="O225" i="64"/>
  <c r="M225" i="64"/>
  <c r="L225" i="64"/>
  <c r="N225" i="64" s="1"/>
  <c r="J225" i="64"/>
  <c r="I225" i="64"/>
  <c r="G225" i="64"/>
  <c r="E225" i="64"/>
  <c r="AC224" i="64"/>
  <c r="AA224" i="64"/>
  <c r="V224" i="64"/>
  <c r="U224" i="64"/>
  <c r="R224" i="64"/>
  <c r="Q224" i="64"/>
  <c r="O224" i="64"/>
  <c r="M224" i="64"/>
  <c r="L224" i="64"/>
  <c r="J224" i="64"/>
  <c r="I224" i="64"/>
  <c r="K224" i="64" s="1"/>
  <c r="H224" i="64"/>
  <c r="G224" i="64"/>
  <c r="E224" i="64"/>
  <c r="AC223" i="64"/>
  <c r="Y223" i="64"/>
  <c r="U223" i="64"/>
  <c r="Q223" i="64"/>
  <c r="O223" i="64"/>
  <c r="M223" i="64"/>
  <c r="N223" i="64" s="1"/>
  <c r="L223" i="64"/>
  <c r="J223" i="64"/>
  <c r="I223" i="64"/>
  <c r="G223" i="64"/>
  <c r="E223" i="64"/>
  <c r="V223" i="64" s="1"/>
  <c r="AC222" i="64"/>
  <c r="U222" i="64"/>
  <c r="Q222" i="64"/>
  <c r="R222" i="64" s="1"/>
  <c r="O222" i="64"/>
  <c r="M222" i="64"/>
  <c r="L222" i="64"/>
  <c r="J222" i="64"/>
  <c r="K222" i="64" s="1"/>
  <c r="I222" i="64"/>
  <c r="G222" i="64"/>
  <c r="E222" i="64"/>
  <c r="AC221" i="64"/>
  <c r="Y221" i="64"/>
  <c r="U221" i="64"/>
  <c r="Q221" i="64"/>
  <c r="O221" i="64"/>
  <c r="M221" i="64"/>
  <c r="N221" i="64" s="1"/>
  <c r="L221" i="64"/>
  <c r="J221" i="64"/>
  <c r="I221" i="64"/>
  <c r="G221" i="64"/>
  <c r="E221" i="64"/>
  <c r="V221" i="64" s="1"/>
  <c r="X220" i="64"/>
  <c r="U220" i="64"/>
  <c r="Q220" i="64"/>
  <c r="O220" i="64"/>
  <c r="M220" i="64"/>
  <c r="N220" i="64" s="1"/>
  <c r="L220" i="64"/>
  <c r="J220" i="64"/>
  <c r="I220" i="64"/>
  <c r="G220" i="64"/>
  <c r="E220" i="64"/>
  <c r="V220" i="64" s="1"/>
  <c r="AC219" i="64"/>
  <c r="U219" i="64"/>
  <c r="Q219" i="64"/>
  <c r="R219" i="64" s="1"/>
  <c r="O219" i="64"/>
  <c r="M219" i="64"/>
  <c r="L219" i="64"/>
  <c r="J219" i="64"/>
  <c r="K219" i="64" s="1"/>
  <c r="I219" i="64"/>
  <c r="G219" i="64"/>
  <c r="E219" i="64"/>
  <c r="AC218" i="64"/>
  <c r="Y218" i="64"/>
  <c r="U218" i="64"/>
  <c r="Q218" i="64"/>
  <c r="O218" i="64"/>
  <c r="M218" i="64"/>
  <c r="N218" i="64" s="1"/>
  <c r="L218" i="64"/>
  <c r="J218" i="64"/>
  <c r="I218" i="64"/>
  <c r="G218" i="64"/>
  <c r="E218" i="64"/>
  <c r="V218" i="64" s="1"/>
  <c r="AC217" i="64"/>
  <c r="U217" i="64"/>
  <c r="Q217" i="64"/>
  <c r="O217" i="64"/>
  <c r="M217" i="64"/>
  <c r="L217" i="64"/>
  <c r="J217" i="64"/>
  <c r="K217" i="64" s="1"/>
  <c r="I217" i="64"/>
  <c r="H217" i="64"/>
  <c r="G217" i="64"/>
  <c r="E217" i="64"/>
  <c r="AC216" i="64"/>
  <c r="U216" i="64"/>
  <c r="Q216" i="64"/>
  <c r="O216" i="64"/>
  <c r="M216" i="64"/>
  <c r="L216" i="64"/>
  <c r="N216" i="64" s="1"/>
  <c r="J216" i="64"/>
  <c r="I216" i="64"/>
  <c r="G216" i="64"/>
  <c r="E216" i="64"/>
  <c r="AC215" i="64"/>
  <c r="AA215" i="64"/>
  <c r="U215" i="64"/>
  <c r="Q215" i="64"/>
  <c r="O215" i="64"/>
  <c r="M215" i="64"/>
  <c r="L215" i="64"/>
  <c r="J215" i="64"/>
  <c r="I215" i="64"/>
  <c r="K215" i="64" s="1"/>
  <c r="G215" i="64"/>
  <c r="E215" i="64"/>
  <c r="V215" i="64" s="1"/>
  <c r="AC214" i="64"/>
  <c r="U214" i="64"/>
  <c r="Q214" i="64"/>
  <c r="O214" i="64"/>
  <c r="M214" i="64"/>
  <c r="L214" i="64"/>
  <c r="N214" i="64" s="1"/>
  <c r="J214" i="64"/>
  <c r="I214" i="64"/>
  <c r="G214" i="64"/>
  <c r="E214" i="64"/>
  <c r="AC213" i="64"/>
  <c r="X213" i="64"/>
  <c r="U213" i="64"/>
  <c r="AA213" i="64" s="1"/>
  <c r="Q213" i="64"/>
  <c r="O213" i="64"/>
  <c r="M213" i="64"/>
  <c r="L213" i="64"/>
  <c r="J213" i="64"/>
  <c r="K213" i="64" s="1"/>
  <c r="I213" i="64"/>
  <c r="H213" i="64"/>
  <c r="G213" i="64"/>
  <c r="E213" i="64"/>
  <c r="AC212" i="64"/>
  <c r="U212" i="64"/>
  <c r="Q212" i="64"/>
  <c r="O212" i="64"/>
  <c r="M212" i="64"/>
  <c r="L212" i="64"/>
  <c r="N212" i="64" s="1"/>
  <c r="J212" i="64"/>
  <c r="I212" i="64"/>
  <c r="G212" i="64"/>
  <c r="E212" i="64"/>
  <c r="AC211" i="64"/>
  <c r="U211" i="64"/>
  <c r="Q211" i="64"/>
  <c r="O211" i="64"/>
  <c r="M211" i="64"/>
  <c r="L211" i="64"/>
  <c r="J211" i="64"/>
  <c r="I211" i="64"/>
  <c r="K211" i="64" s="1"/>
  <c r="G211" i="64"/>
  <c r="E211" i="64"/>
  <c r="V211" i="64" s="1"/>
  <c r="AC210" i="64"/>
  <c r="U210" i="64"/>
  <c r="Q210" i="64"/>
  <c r="O210" i="64"/>
  <c r="M210" i="64"/>
  <c r="L210" i="64"/>
  <c r="N210" i="64" s="1"/>
  <c r="J210" i="64"/>
  <c r="I210" i="64"/>
  <c r="G210" i="64"/>
  <c r="E210" i="64"/>
  <c r="AC209" i="64"/>
  <c r="X209" i="64"/>
  <c r="U209" i="64"/>
  <c r="AA209" i="64" s="1"/>
  <c r="Q209" i="64"/>
  <c r="O209" i="64"/>
  <c r="M209" i="64"/>
  <c r="L209" i="64"/>
  <c r="J209" i="64"/>
  <c r="K209" i="64" s="1"/>
  <c r="I209" i="64"/>
  <c r="H209" i="64"/>
  <c r="G209" i="64"/>
  <c r="E209" i="64"/>
  <c r="AC208" i="64"/>
  <c r="U208" i="64"/>
  <c r="Q208" i="64"/>
  <c r="O208" i="64"/>
  <c r="M208" i="64"/>
  <c r="L208" i="64"/>
  <c r="N208" i="64" s="1"/>
  <c r="J208" i="64"/>
  <c r="I208" i="64"/>
  <c r="G208" i="64"/>
  <c r="E208" i="64"/>
  <c r="AC207" i="64"/>
  <c r="AA207" i="64"/>
  <c r="U207" i="64"/>
  <c r="Y207" i="64" s="1"/>
  <c r="Q207" i="64"/>
  <c r="O207" i="64"/>
  <c r="M207" i="64"/>
  <c r="L207" i="64"/>
  <c r="J207" i="64"/>
  <c r="I207" i="64"/>
  <c r="K207" i="64" s="1"/>
  <c r="G207" i="64"/>
  <c r="E207" i="64"/>
  <c r="AC206" i="64"/>
  <c r="U206" i="64"/>
  <c r="Q206" i="64"/>
  <c r="O206" i="64"/>
  <c r="M206" i="64"/>
  <c r="L206" i="64"/>
  <c r="N206" i="64" s="1"/>
  <c r="J206" i="64"/>
  <c r="I206" i="64"/>
  <c r="G206" i="64"/>
  <c r="E206" i="64"/>
  <c r="AC205" i="64"/>
  <c r="Y205" i="64"/>
  <c r="X205" i="64"/>
  <c r="U205" i="64"/>
  <c r="Q205" i="64"/>
  <c r="O205" i="64"/>
  <c r="M205" i="64"/>
  <c r="L205" i="64"/>
  <c r="J205" i="64"/>
  <c r="K205" i="64" s="1"/>
  <c r="I205" i="64"/>
  <c r="H205" i="64"/>
  <c r="G205" i="64"/>
  <c r="E205" i="64"/>
  <c r="W205" i="64" s="1"/>
  <c r="AC204" i="64"/>
  <c r="U204" i="64"/>
  <c r="Q204" i="64"/>
  <c r="O204" i="64"/>
  <c r="M204" i="64"/>
  <c r="L204" i="64"/>
  <c r="N204" i="64" s="1"/>
  <c r="J204" i="64"/>
  <c r="I204" i="64"/>
  <c r="G204" i="64"/>
  <c r="E204" i="64"/>
  <c r="AC203" i="64"/>
  <c r="U203" i="64"/>
  <c r="Y203" i="64" s="1"/>
  <c r="Q203" i="64"/>
  <c r="O203" i="64"/>
  <c r="M203" i="64"/>
  <c r="L203" i="64"/>
  <c r="J203" i="64"/>
  <c r="I203" i="64"/>
  <c r="K203" i="64" s="1"/>
  <c r="G203" i="64"/>
  <c r="E203" i="64"/>
  <c r="V203" i="64" s="1"/>
  <c r="AC202" i="64"/>
  <c r="W202" i="64"/>
  <c r="U202" i="64"/>
  <c r="Q202" i="64"/>
  <c r="R202" i="64" s="1"/>
  <c r="O202" i="64"/>
  <c r="M202" i="64"/>
  <c r="L202" i="64"/>
  <c r="J202" i="64"/>
  <c r="K202" i="64" s="1"/>
  <c r="I202" i="64"/>
  <c r="G202" i="64"/>
  <c r="E202" i="64"/>
  <c r="AC201" i="64"/>
  <c r="X201" i="64"/>
  <c r="U201" i="64"/>
  <c r="Q201" i="64"/>
  <c r="O201" i="64"/>
  <c r="M201" i="64"/>
  <c r="L201" i="64"/>
  <c r="J201" i="64"/>
  <c r="I201" i="64"/>
  <c r="K201" i="64" s="1"/>
  <c r="G201" i="64"/>
  <c r="E201" i="64"/>
  <c r="E200" i="64" s="1"/>
  <c r="E199" i="64" s="1"/>
  <c r="AC200" i="64"/>
  <c r="U200" i="64"/>
  <c r="AA200" i="64" s="1"/>
  <c r="Q200" i="64"/>
  <c r="O200" i="64"/>
  <c r="M200" i="64"/>
  <c r="L200" i="64"/>
  <c r="N200" i="64" s="1"/>
  <c r="J200" i="64"/>
  <c r="I200" i="64"/>
  <c r="H200" i="64"/>
  <c r="G200" i="64"/>
  <c r="AC199" i="64"/>
  <c r="U199" i="64"/>
  <c r="AA199" i="64" s="1"/>
  <c r="Q199" i="64"/>
  <c r="O199" i="64"/>
  <c r="M199" i="64"/>
  <c r="L199" i="64"/>
  <c r="J199" i="64"/>
  <c r="K199" i="64" s="1"/>
  <c r="I199" i="64"/>
  <c r="H199" i="64"/>
  <c r="G199" i="64"/>
  <c r="F199" i="64"/>
  <c r="AC198" i="64"/>
  <c r="U198" i="64"/>
  <c r="Q198" i="64"/>
  <c r="O198" i="64"/>
  <c r="M198" i="64"/>
  <c r="L198" i="64"/>
  <c r="J198" i="64"/>
  <c r="I198" i="64"/>
  <c r="K198" i="64" s="1"/>
  <c r="G198" i="64"/>
  <c r="E198" i="64"/>
  <c r="V198" i="64" s="1"/>
  <c r="AC197" i="64"/>
  <c r="U197" i="64"/>
  <c r="AA197" i="64" s="1"/>
  <c r="Q197" i="64"/>
  <c r="O197" i="64"/>
  <c r="M197" i="64"/>
  <c r="L197" i="64"/>
  <c r="N197" i="64" s="1"/>
  <c r="J197" i="64"/>
  <c r="I197" i="64"/>
  <c r="G197" i="64"/>
  <c r="E197" i="64"/>
  <c r="AC196" i="64"/>
  <c r="X196" i="64"/>
  <c r="U196" i="64"/>
  <c r="Q196" i="64"/>
  <c r="R196" i="64" s="1"/>
  <c r="O196" i="64"/>
  <c r="M196" i="64"/>
  <c r="L196" i="64"/>
  <c r="J196" i="64"/>
  <c r="K196" i="64" s="1"/>
  <c r="I196" i="64"/>
  <c r="G196" i="64"/>
  <c r="E196" i="64"/>
  <c r="AC195" i="64"/>
  <c r="X195" i="64"/>
  <c r="U195" i="64"/>
  <c r="V195" i="64" s="1"/>
  <c r="Q195" i="64"/>
  <c r="O195" i="64"/>
  <c r="M195" i="64"/>
  <c r="L195" i="64"/>
  <c r="N195" i="64" s="1"/>
  <c r="J195" i="64"/>
  <c r="I195" i="64"/>
  <c r="H195" i="64"/>
  <c r="G195" i="64"/>
  <c r="E195" i="64"/>
  <c r="AC194" i="64"/>
  <c r="U194" i="64"/>
  <c r="AA194" i="64" s="1"/>
  <c r="Q194" i="64"/>
  <c r="O194" i="64"/>
  <c r="M194" i="64"/>
  <c r="L194" i="64"/>
  <c r="J194" i="64"/>
  <c r="K194" i="64" s="1"/>
  <c r="I194" i="64"/>
  <c r="H194" i="64"/>
  <c r="G194" i="64"/>
  <c r="E194" i="64"/>
  <c r="AC193" i="64"/>
  <c r="U193" i="64"/>
  <c r="AA193" i="64" s="1"/>
  <c r="Q193" i="64"/>
  <c r="O193" i="64"/>
  <c r="M193" i="64"/>
  <c r="L193" i="64"/>
  <c r="N193" i="64" s="1"/>
  <c r="J193" i="64"/>
  <c r="I193" i="64"/>
  <c r="G193" i="64"/>
  <c r="E193" i="64"/>
  <c r="AC192" i="64"/>
  <c r="AA192" i="64"/>
  <c r="U192" i="64"/>
  <c r="Q192" i="64"/>
  <c r="O192" i="64"/>
  <c r="M192" i="64"/>
  <c r="L192" i="64"/>
  <c r="J192" i="64"/>
  <c r="I192" i="64"/>
  <c r="K192" i="64" s="1"/>
  <c r="G192" i="64"/>
  <c r="E192" i="64"/>
  <c r="V192" i="64" s="1"/>
  <c r="X191" i="64"/>
  <c r="AC191" i="64" s="1"/>
  <c r="U191" i="64"/>
  <c r="Q191" i="64"/>
  <c r="O191" i="64"/>
  <c r="M191" i="64"/>
  <c r="L191" i="64"/>
  <c r="J191" i="64"/>
  <c r="I191" i="64"/>
  <c r="K191" i="64" s="1"/>
  <c r="G191" i="64"/>
  <c r="E191" i="64"/>
  <c r="V191" i="64" s="1"/>
  <c r="X190" i="64"/>
  <c r="AC190" i="64" s="1"/>
  <c r="V190" i="64"/>
  <c r="U190" i="64"/>
  <c r="R190" i="64"/>
  <c r="Q190" i="64"/>
  <c r="O190" i="64"/>
  <c r="M190" i="64"/>
  <c r="L190" i="64"/>
  <c r="J190" i="64"/>
  <c r="I190" i="64"/>
  <c r="K190" i="64" s="1"/>
  <c r="H190" i="64"/>
  <c r="G190" i="64"/>
  <c r="E190" i="64"/>
  <c r="AC189" i="64"/>
  <c r="Y189" i="64"/>
  <c r="U189" i="64"/>
  <c r="Q189" i="64"/>
  <c r="O189" i="64"/>
  <c r="M189" i="64"/>
  <c r="N189" i="64" s="1"/>
  <c r="L189" i="64"/>
  <c r="J189" i="64"/>
  <c r="I189" i="64"/>
  <c r="G189" i="64"/>
  <c r="E189" i="64"/>
  <c r="E187" i="64" s="1"/>
  <c r="AC188" i="64"/>
  <c r="U188" i="64"/>
  <c r="AA188" i="64" s="1"/>
  <c r="Q188" i="64"/>
  <c r="R188" i="64" s="1"/>
  <c r="O188" i="64"/>
  <c r="M188" i="64"/>
  <c r="L188" i="64"/>
  <c r="J188" i="64"/>
  <c r="K188" i="64" s="1"/>
  <c r="I188" i="64"/>
  <c r="G188" i="64"/>
  <c r="E188" i="64"/>
  <c r="AC187" i="64"/>
  <c r="Y187" i="64"/>
  <c r="U187" i="64"/>
  <c r="W187" i="64" s="1"/>
  <c r="Q187" i="64"/>
  <c r="O187" i="64"/>
  <c r="M187" i="64"/>
  <c r="N187" i="64" s="1"/>
  <c r="L187" i="64"/>
  <c r="J187" i="64"/>
  <c r="I187" i="64"/>
  <c r="H187" i="64"/>
  <c r="G187" i="64"/>
  <c r="AC186" i="64"/>
  <c r="Y186" i="64"/>
  <c r="U186" i="64"/>
  <c r="AA186" i="64" s="1"/>
  <c r="Q186" i="64"/>
  <c r="O186" i="64"/>
  <c r="M186" i="64"/>
  <c r="N186" i="64" s="1"/>
  <c r="L186" i="64"/>
  <c r="J186" i="64"/>
  <c r="I186" i="64"/>
  <c r="F186" i="64"/>
  <c r="AC185" i="64"/>
  <c r="U185" i="64"/>
  <c r="AA185" i="64" s="1"/>
  <c r="Q185" i="64"/>
  <c r="O185" i="64"/>
  <c r="M185" i="64"/>
  <c r="L185" i="64"/>
  <c r="N185" i="64" s="1"/>
  <c r="J185" i="64"/>
  <c r="I185" i="64"/>
  <c r="G185" i="64"/>
  <c r="E185" i="64"/>
  <c r="AC184" i="64"/>
  <c r="AA184" i="64"/>
  <c r="U184" i="64"/>
  <c r="Q184" i="64"/>
  <c r="O184" i="64"/>
  <c r="M184" i="64"/>
  <c r="L184" i="64"/>
  <c r="J184" i="64"/>
  <c r="I184" i="64"/>
  <c r="K184" i="64" s="1"/>
  <c r="G184" i="64"/>
  <c r="E184" i="64"/>
  <c r="V184" i="64" s="1"/>
  <c r="X183" i="64"/>
  <c r="AC183" i="64" s="1"/>
  <c r="U183" i="64"/>
  <c r="Q183" i="64"/>
  <c r="O183" i="64"/>
  <c r="M183" i="64"/>
  <c r="L183" i="64"/>
  <c r="J183" i="64"/>
  <c r="I183" i="64"/>
  <c r="K183" i="64" s="1"/>
  <c r="G183" i="64"/>
  <c r="E183" i="64"/>
  <c r="V183" i="64" s="1"/>
  <c r="X182" i="64"/>
  <c r="V182" i="64"/>
  <c r="U182" i="64"/>
  <c r="R182" i="64"/>
  <c r="Q182" i="64"/>
  <c r="O182" i="64"/>
  <c r="M182" i="64"/>
  <c r="L182" i="64"/>
  <c r="J182" i="64"/>
  <c r="I182" i="64"/>
  <c r="K182" i="64" s="1"/>
  <c r="H182" i="64"/>
  <c r="G182" i="64"/>
  <c r="E182" i="64"/>
  <c r="AC181" i="64"/>
  <c r="Y181" i="64"/>
  <c r="U181" i="64"/>
  <c r="AA181" i="64" s="1"/>
  <c r="Q181" i="64"/>
  <c r="O181" i="64"/>
  <c r="M181" i="64"/>
  <c r="N181" i="64" s="1"/>
  <c r="L181" i="64"/>
  <c r="J181" i="64"/>
  <c r="I181" i="64"/>
  <c r="G181" i="64"/>
  <c r="E181" i="64"/>
  <c r="V181" i="64" s="1"/>
  <c r="AC180" i="64"/>
  <c r="U180" i="64"/>
  <c r="Q180" i="64"/>
  <c r="R180" i="64" s="1"/>
  <c r="O180" i="64"/>
  <c r="M180" i="64"/>
  <c r="L180" i="64"/>
  <c r="J180" i="64"/>
  <c r="K180" i="64" s="1"/>
  <c r="I180" i="64"/>
  <c r="G180" i="64"/>
  <c r="E180" i="64"/>
  <c r="AC179" i="64"/>
  <c r="Y179" i="64"/>
  <c r="U179" i="64"/>
  <c r="AA179" i="64" s="1"/>
  <c r="Q179" i="64"/>
  <c r="O179" i="64"/>
  <c r="M179" i="64"/>
  <c r="N179" i="64" s="1"/>
  <c r="L179" i="64"/>
  <c r="J179" i="64"/>
  <c r="I179" i="64"/>
  <c r="G179" i="64"/>
  <c r="E179" i="64"/>
  <c r="V179" i="64" s="1"/>
  <c r="X178" i="64"/>
  <c r="U178" i="64"/>
  <c r="V178" i="64" s="1"/>
  <c r="Q178" i="64"/>
  <c r="R178" i="64" s="1"/>
  <c r="O178" i="64"/>
  <c r="M178" i="64"/>
  <c r="N178" i="64" s="1"/>
  <c r="L178" i="64"/>
  <c r="J178" i="64"/>
  <c r="I178" i="64"/>
  <c r="G178" i="64"/>
  <c r="E178" i="64"/>
  <c r="AC177" i="64"/>
  <c r="U177" i="64"/>
  <c r="Q177" i="64"/>
  <c r="R177" i="64" s="1"/>
  <c r="O177" i="64"/>
  <c r="M177" i="64"/>
  <c r="L177" i="64"/>
  <c r="J177" i="64"/>
  <c r="K177" i="64" s="1"/>
  <c r="I177" i="64"/>
  <c r="G177" i="64"/>
  <c r="E177" i="64"/>
  <c r="AC176" i="64"/>
  <c r="Y176" i="64"/>
  <c r="U176" i="64"/>
  <c r="AA176" i="64" s="1"/>
  <c r="Q176" i="64"/>
  <c r="O176" i="64"/>
  <c r="M176" i="64"/>
  <c r="N176" i="64" s="1"/>
  <c r="L176" i="64"/>
  <c r="J176" i="64"/>
  <c r="I176" i="64"/>
  <c r="G176" i="64"/>
  <c r="E176" i="64"/>
  <c r="V176" i="64" s="1"/>
  <c r="AC175" i="64"/>
  <c r="U175" i="64"/>
  <c r="W175" i="64" s="1"/>
  <c r="Q175" i="64"/>
  <c r="O175" i="64"/>
  <c r="M175" i="64"/>
  <c r="L175" i="64"/>
  <c r="N175" i="64" s="1"/>
  <c r="J175" i="64"/>
  <c r="I175" i="64"/>
  <c r="H175" i="64"/>
  <c r="G175" i="64"/>
  <c r="E175" i="64"/>
  <c r="AC174" i="64"/>
  <c r="U174" i="64"/>
  <c r="Q174" i="64"/>
  <c r="O174" i="64"/>
  <c r="M174" i="64"/>
  <c r="L174" i="64"/>
  <c r="J174" i="64"/>
  <c r="K174" i="64" s="1"/>
  <c r="I174" i="64"/>
  <c r="H174" i="64"/>
  <c r="G174" i="64"/>
  <c r="E174" i="64"/>
  <c r="AC173" i="64"/>
  <c r="W173" i="64"/>
  <c r="U173" i="64"/>
  <c r="Q173" i="64"/>
  <c r="R173" i="64" s="1"/>
  <c r="O173" i="64"/>
  <c r="M173" i="64"/>
  <c r="L173" i="64"/>
  <c r="J173" i="64"/>
  <c r="K173" i="64" s="1"/>
  <c r="I173" i="64"/>
  <c r="G173" i="64"/>
  <c r="E173" i="64"/>
  <c r="AC172" i="64"/>
  <c r="Y172" i="64"/>
  <c r="U172" i="64"/>
  <c r="Q172" i="64"/>
  <c r="R172" i="64" s="1"/>
  <c r="O172" i="64"/>
  <c r="M172" i="64"/>
  <c r="N172" i="64" s="1"/>
  <c r="L172" i="64"/>
  <c r="J172" i="64"/>
  <c r="I172" i="64"/>
  <c r="G172" i="64"/>
  <c r="E172" i="64"/>
  <c r="X171" i="64"/>
  <c r="U171" i="64"/>
  <c r="Q171" i="64"/>
  <c r="O171" i="64"/>
  <c r="M171" i="64"/>
  <c r="N171" i="64" s="1"/>
  <c r="L171" i="64"/>
  <c r="J171" i="64"/>
  <c r="I171" i="64"/>
  <c r="G171" i="64"/>
  <c r="E171" i="64"/>
  <c r="V171" i="64" s="1"/>
  <c r="X170" i="64"/>
  <c r="U170" i="64"/>
  <c r="V170" i="64" s="1"/>
  <c r="Q170" i="64"/>
  <c r="R170" i="64" s="1"/>
  <c r="O170" i="64"/>
  <c r="M170" i="64"/>
  <c r="N170" i="64" s="1"/>
  <c r="L170" i="64"/>
  <c r="J170" i="64"/>
  <c r="I170" i="64"/>
  <c r="G170" i="64"/>
  <c r="E170" i="64"/>
  <c r="AC169" i="64"/>
  <c r="U169" i="64"/>
  <c r="Q169" i="64"/>
  <c r="R169" i="64" s="1"/>
  <c r="O169" i="64"/>
  <c r="M169" i="64"/>
  <c r="L169" i="64"/>
  <c r="J169" i="64"/>
  <c r="K169" i="64" s="1"/>
  <c r="I169" i="64"/>
  <c r="G169" i="64"/>
  <c r="E169" i="64"/>
  <c r="AC168" i="64"/>
  <c r="Y168" i="64"/>
  <c r="U168" i="64"/>
  <c r="AA168" i="64" s="1"/>
  <c r="Q168" i="64"/>
  <c r="O168" i="64"/>
  <c r="M168" i="64"/>
  <c r="N168" i="64" s="1"/>
  <c r="L168" i="64"/>
  <c r="J168" i="64"/>
  <c r="I168" i="64"/>
  <c r="G168" i="64"/>
  <c r="E168" i="64"/>
  <c r="V168" i="64" s="1"/>
  <c r="AC167" i="64"/>
  <c r="U167" i="64"/>
  <c r="Q167" i="64"/>
  <c r="O167" i="64"/>
  <c r="M167" i="64"/>
  <c r="L167" i="64"/>
  <c r="N167" i="64" s="1"/>
  <c r="J167" i="64"/>
  <c r="I167" i="64"/>
  <c r="G167" i="64"/>
  <c r="E167" i="64"/>
  <c r="AC166" i="64"/>
  <c r="AA166" i="64"/>
  <c r="U166" i="64"/>
  <c r="Y166" i="64" s="1"/>
  <c r="Q166" i="64"/>
  <c r="O166" i="64"/>
  <c r="M166" i="64"/>
  <c r="L166" i="64"/>
  <c r="J166" i="64"/>
  <c r="I166" i="64"/>
  <c r="K166" i="64" s="1"/>
  <c r="G166" i="64"/>
  <c r="E166" i="64"/>
  <c r="V166" i="64" s="1"/>
  <c r="AC165" i="64"/>
  <c r="U165" i="64"/>
  <c r="Q165" i="64"/>
  <c r="O165" i="64"/>
  <c r="M165" i="64"/>
  <c r="L165" i="64"/>
  <c r="N165" i="64" s="1"/>
  <c r="J165" i="64"/>
  <c r="I165" i="64"/>
  <c r="G165" i="64"/>
  <c r="E165" i="64"/>
  <c r="AC164" i="64"/>
  <c r="U164" i="64"/>
  <c r="Y164" i="64" s="1"/>
  <c r="Q164" i="64"/>
  <c r="O164" i="64"/>
  <c r="M164" i="64"/>
  <c r="L164" i="64"/>
  <c r="J164" i="64"/>
  <c r="I164" i="64"/>
  <c r="K164" i="64" s="1"/>
  <c r="G164" i="64"/>
  <c r="E164" i="64"/>
  <c r="V164" i="64" s="1"/>
  <c r="AC163" i="64"/>
  <c r="W163" i="64"/>
  <c r="U163" i="64"/>
  <c r="Q163" i="64"/>
  <c r="R163" i="64" s="1"/>
  <c r="O163" i="64"/>
  <c r="M163" i="64"/>
  <c r="L163" i="64"/>
  <c r="J163" i="64"/>
  <c r="K163" i="64" s="1"/>
  <c r="I163" i="64"/>
  <c r="G163" i="64"/>
  <c r="E163" i="64"/>
  <c r="AC162" i="64"/>
  <c r="U162" i="64"/>
  <c r="Q162" i="64"/>
  <c r="R162" i="64" s="1"/>
  <c r="O162" i="64"/>
  <c r="M162" i="64"/>
  <c r="N162" i="64" s="1"/>
  <c r="L162" i="64"/>
  <c r="J162" i="64"/>
  <c r="I162" i="64"/>
  <c r="G162" i="64"/>
  <c r="E162" i="64"/>
  <c r="AC161" i="64"/>
  <c r="U161" i="64"/>
  <c r="Q161" i="64"/>
  <c r="O161" i="64"/>
  <c r="M161" i="64"/>
  <c r="L161" i="64"/>
  <c r="J161" i="64"/>
  <c r="K161" i="64" s="1"/>
  <c r="I161" i="64"/>
  <c r="H161" i="64"/>
  <c r="G161" i="64"/>
  <c r="E161" i="64"/>
  <c r="AC160" i="64"/>
  <c r="U160" i="64"/>
  <c r="Q160" i="64"/>
  <c r="O160" i="64"/>
  <c r="M160" i="64"/>
  <c r="L160" i="64"/>
  <c r="J160" i="64"/>
  <c r="K160" i="64" s="1"/>
  <c r="I160" i="64"/>
  <c r="H160" i="64"/>
  <c r="G160" i="64"/>
  <c r="E160" i="64"/>
  <c r="W160" i="64" s="1"/>
  <c r="AC159" i="64"/>
  <c r="U159" i="64"/>
  <c r="W159" i="64" s="1"/>
  <c r="Q159" i="64"/>
  <c r="O159" i="64"/>
  <c r="M159" i="64"/>
  <c r="L159" i="64"/>
  <c r="N159" i="64" s="1"/>
  <c r="J159" i="64"/>
  <c r="I159" i="64"/>
  <c r="H159" i="64"/>
  <c r="G159" i="64"/>
  <c r="E159" i="64"/>
  <c r="AC158" i="64"/>
  <c r="U158" i="64"/>
  <c r="W158" i="64" s="1"/>
  <c r="Q158" i="64"/>
  <c r="O158" i="64"/>
  <c r="M158" i="64"/>
  <c r="L158" i="64"/>
  <c r="N158" i="64" s="1"/>
  <c r="J158" i="64"/>
  <c r="I158" i="64"/>
  <c r="H158" i="64"/>
  <c r="G158" i="64"/>
  <c r="E158" i="64"/>
  <c r="AC157" i="64"/>
  <c r="U157" i="64"/>
  <c r="Q157" i="64"/>
  <c r="O157" i="64"/>
  <c r="M157" i="64"/>
  <c r="L157" i="64"/>
  <c r="J157" i="64"/>
  <c r="K157" i="64" s="1"/>
  <c r="I157" i="64"/>
  <c r="H157" i="64"/>
  <c r="G157" i="64"/>
  <c r="E157" i="64"/>
  <c r="AC156" i="64"/>
  <c r="U156" i="64"/>
  <c r="Q156" i="64"/>
  <c r="O156" i="64"/>
  <c r="M156" i="64"/>
  <c r="L156" i="64"/>
  <c r="J156" i="64"/>
  <c r="K156" i="64" s="1"/>
  <c r="I156" i="64"/>
  <c r="H156" i="64"/>
  <c r="G156" i="64"/>
  <c r="E156" i="64"/>
  <c r="W156" i="64" s="1"/>
  <c r="AC155" i="64"/>
  <c r="U155" i="64"/>
  <c r="W155" i="64" s="1"/>
  <c r="Q155" i="64"/>
  <c r="O155" i="64"/>
  <c r="M155" i="64"/>
  <c r="L155" i="64"/>
  <c r="N155" i="64" s="1"/>
  <c r="J155" i="64"/>
  <c r="I155" i="64"/>
  <c r="E155" i="64"/>
  <c r="AC154" i="64"/>
  <c r="U154" i="64"/>
  <c r="Q154" i="64"/>
  <c r="O154" i="64"/>
  <c r="M154" i="64"/>
  <c r="L154" i="64"/>
  <c r="N154" i="64" s="1"/>
  <c r="J154" i="64"/>
  <c r="I154" i="64"/>
  <c r="G154" i="64"/>
  <c r="E154" i="64"/>
  <c r="AC153" i="64"/>
  <c r="AA153" i="64"/>
  <c r="U153" i="64"/>
  <c r="Y153" i="64" s="1"/>
  <c r="Q153" i="64"/>
  <c r="O153" i="64"/>
  <c r="M153" i="64"/>
  <c r="L153" i="64"/>
  <c r="J153" i="64"/>
  <c r="I153" i="64"/>
  <c r="K153" i="64" s="1"/>
  <c r="G153" i="64"/>
  <c r="E153" i="64"/>
  <c r="V153" i="64" s="1"/>
  <c r="AC152" i="64"/>
  <c r="U152" i="64"/>
  <c r="Q152" i="64"/>
  <c r="O152" i="64"/>
  <c r="M152" i="64"/>
  <c r="L152" i="64"/>
  <c r="N152" i="64" s="1"/>
  <c r="J152" i="64"/>
  <c r="I152" i="64"/>
  <c r="G152" i="64"/>
  <c r="E152" i="64"/>
  <c r="AC151" i="64"/>
  <c r="Y151" i="64"/>
  <c r="X151" i="64"/>
  <c r="U151" i="64"/>
  <c r="Q151" i="64"/>
  <c r="O151" i="64"/>
  <c r="M151" i="64"/>
  <c r="L151" i="64"/>
  <c r="J151" i="64"/>
  <c r="K151" i="64" s="1"/>
  <c r="I151" i="64"/>
  <c r="H151" i="64"/>
  <c r="H150" i="64" s="1"/>
  <c r="G151" i="64"/>
  <c r="E151" i="64"/>
  <c r="W151" i="64" s="1"/>
  <c r="X150" i="64"/>
  <c r="U150" i="64"/>
  <c r="Q150" i="64"/>
  <c r="O150" i="64"/>
  <c r="M150" i="64"/>
  <c r="L150" i="64"/>
  <c r="J150" i="64"/>
  <c r="I150" i="64"/>
  <c r="K150" i="64" s="1"/>
  <c r="G150" i="64"/>
  <c r="F150" i="64"/>
  <c r="AC149" i="64"/>
  <c r="U149" i="64"/>
  <c r="W149" i="64" s="1"/>
  <c r="Q149" i="64"/>
  <c r="R149" i="64" s="1"/>
  <c r="O149" i="64"/>
  <c r="M149" i="64"/>
  <c r="L149" i="64"/>
  <c r="J149" i="64"/>
  <c r="I149" i="64"/>
  <c r="AC148" i="64"/>
  <c r="AA148" i="64"/>
  <c r="U148" i="64"/>
  <c r="Y148" i="64" s="1"/>
  <c r="Q148" i="64"/>
  <c r="O148" i="64"/>
  <c r="M148" i="64"/>
  <c r="L148" i="64"/>
  <c r="J148" i="64"/>
  <c r="I148" i="64"/>
  <c r="K148" i="64" s="1"/>
  <c r="G148" i="64"/>
  <c r="E148" i="64"/>
  <c r="V148" i="64" s="1"/>
  <c r="AC147" i="64"/>
  <c r="W147" i="64"/>
  <c r="U147" i="64"/>
  <c r="Q147" i="64"/>
  <c r="R147" i="64" s="1"/>
  <c r="O147" i="64"/>
  <c r="M147" i="64"/>
  <c r="L147" i="64"/>
  <c r="J147" i="64"/>
  <c r="K147" i="64" s="1"/>
  <c r="I147" i="64"/>
  <c r="G147" i="64"/>
  <c r="E147" i="64"/>
  <c r="U146" i="64"/>
  <c r="Q146" i="64"/>
  <c r="O146" i="64"/>
  <c r="M146" i="64"/>
  <c r="L146" i="64"/>
  <c r="N146" i="64" s="1"/>
  <c r="J146" i="64"/>
  <c r="I146" i="64"/>
  <c r="G146" i="64"/>
  <c r="E146" i="64"/>
  <c r="U145" i="64"/>
  <c r="V145" i="64" s="1"/>
  <c r="Q145" i="64"/>
  <c r="R145" i="64" s="1"/>
  <c r="O145" i="64"/>
  <c r="M145" i="64"/>
  <c r="L145" i="64"/>
  <c r="J145" i="64"/>
  <c r="K145" i="64" s="1"/>
  <c r="I145" i="64"/>
  <c r="G145" i="64"/>
  <c r="AC144" i="64"/>
  <c r="W144" i="64"/>
  <c r="U144" i="64"/>
  <c r="Q144" i="64"/>
  <c r="R144" i="64" s="1"/>
  <c r="O144" i="64"/>
  <c r="M144" i="64"/>
  <c r="L144" i="64"/>
  <c r="J144" i="64"/>
  <c r="K144" i="64" s="1"/>
  <c r="I144" i="64"/>
  <c r="G144" i="64"/>
  <c r="E144" i="64"/>
  <c r="AC143" i="64"/>
  <c r="AA143" i="64"/>
  <c r="Y143" i="64"/>
  <c r="W143" i="64"/>
  <c r="V143" i="64"/>
  <c r="R143" i="64"/>
  <c r="P143" i="64"/>
  <c r="O143" i="64"/>
  <c r="M143" i="64"/>
  <c r="L143" i="64"/>
  <c r="J143" i="64"/>
  <c r="K143" i="64" s="1"/>
  <c r="I143" i="64"/>
  <c r="F143" i="64"/>
  <c r="X142" i="64"/>
  <c r="V142" i="64"/>
  <c r="U142" i="64"/>
  <c r="W142" i="64" s="1"/>
  <c r="T142" i="64"/>
  <c r="S142" i="64"/>
  <c r="R142" i="64"/>
  <c r="Q142" i="64"/>
  <c r="P142" i="64"/>
  <c r="O142" i="64"/>
  <c r="M142" i="64"/>
  <c r="M279" i="64" s="1"/>
  <c r="L142" i="64"/>
  <c r="J142" i="64"/>
  <c r="K142" i="64" s="1"/>
  <c r="I142" i="64"/>
  <c r="H142" i="64"/>
  <c r="G142" i="64"/>
  <c r="F142" i="64"/>
  <c r="E142" i="64"/>
  <c r="D142" i="64"/>
  <c r="D278" i="64" s="1"/>
  <c r="X141" i="64"/>
  <c r="U141" i="64"/>
  <c r="Q141" i="64"/>
  <c r="O141" i="64"/>
  <c r="M141" i="64"/>
  <c r="L141" i="64"/>
  <c r="J141" i="64"/>
  <c r="I141" i="64"/>
  <c r="G141" i="64"/>
  <c r="E141" i="64"/>
  <c r="V141" i="64" s="1"/>
  <c r="X140" i="64"/>
  <c r="U140" i="64"/>
  <c r="Q140" i="64"/>
  <c r="O140" i="64"/>
  <c r="M140" i="64"/>
  <c r="N140" i="64" s="1"/>
  <c r="L140" i="64"/>
  <c r="J140" i="64"/>
  <c r="I140" i="64"/>
  <c r="G140" i="64"/>
  <c r="E140" i="64"/>
  <c r="V140" i="64" s="1"/>
  <c r="AC139" i="64"/>
  <c r="U139" i="64"/>
  <c r="Q139" i="64"/>
  <c r="R139" i="64" s="1"/>
  <c r="O139" i="64"/>
  <c r="M139" i="64"/>
  <c r="L139" i="64"/>
  <c r="J139" i="64"/>
  <c r="K139" i="64" s="1"/>
  <c r="I139" i="64"/>
  <c r="G139" i="64"/>
  <c r="E139" i="64"/>
  <c r="AC138" i="64"/>
  <c r="U138" i="64"/>
  <c r="Q138" i="64"/>
  <c r="R138" i="64" s="1"/>
  <c r="O138" i="64"/>
  <c r="M138" i="64"/>
  <c r="N138" i="64" s="1"/>
  <c r="L138" i="64"/>
  <c r="J138" i="64"/>
  <c r="I138" i="64"/>
  <c r="H138" i="64"/>
  <c r="G138" i="64"/>
  <c r="E138" i="64"/>
  <c r="AC137" i="64"/>
  <c r="U137" i="64"/>
  <c r="Y137" i="64" s="1"/>
  <c r="Q137" i="64"/>
  <c r="O137" i="64"/>
  <c r="M137" i="64"/>
  <c r="L137" i="64"/>
  <c r="J137" i="64"/>
  <c r="I137" i="64"/>
  <c r="K137" i="64" s="1"/>
  <c r="F137" i="64"/>
  <c r="E137" i="64"/>
  <c r="V137" i="64" s="1"/>
  <c r="X136" i="64"/>
  <c r="U136" i="64"/>
  <c r="Q136" i="64"/>
  <c r="O136" i="64"/>
  <c r="M136" i="64"/>
  <c r="L136" i="64"/>
  <c r="J136" i="64"/>
  <c r="I136" i="64"/>
  <c r="K136" i="64" s="1"/>
  <c r="H136" i="64"/>
  <c r="G136" i="64"/>
  <c r="F136" i="64"/>
  <c r="AC135" i="64"/>
  <c r="U135" i="64"/>
  <c r="Q135" i="64"/>
  <c r="R135" i="64" s="1"/>
  <c r="O135" i="64"/>
  <c r="M135" i="64"/>
  <c r="L135" i="64"/>
  <c r="J135" i="64"/>
  <c r="K135" i="64" s="1"/>
  <c r="I135" i="64"/>
  <c r="G135" i="64"/>
  <c r="E135" i="64"/>
  <c r="AC134" i="64"/>
  <c r="X134" i="64"/>
  <c r="U134" i="64"/>
  <c r="V134" i="64" s="1"/>
  <c r="Q134" i="64"/>
  <c r="R134" i="64" s="1"/>
  <c r="O134" i="64"/>
  <c r="M134" i="64"/>
  <c r="N134" i="64" s="1"/>
  <c r="L134" i="64"/>
  <c r="J134" i="64"/>
  <c r="I134" i="64"/>
  <c r="G134" i="64"/>
  <c r="AC133" i="64"/>
  <c r="U133" i="64"/>
  <c r="Q133" i="64"/>
  <c r="O133" i="64"/>
  <c r="M133" i="64"/>
  <c r="L133" i="64"/>
  <c r="J133" i="64"/>
  <c r="I133" i="64"/>
  <c r="K133" i="64" s="1"/>
  <c r="G133" i="64"/>
  <c r="E133" i="64"/>
  <c r="V133" i="64" s="1"/>
  <c r="AC132" i="64"/>
  <c r="U132" i="64"/>
  <c r="W132" i="64" s="1"/>
  <c r="Q132" i="64"/>
  <c r="R132" i="64" s="1"/>
  <c r="O132" i="64"/>
  <c r="M132" i="64"/>
  <c r="L132" i="64"/>
  <c r="N132" i="64" s="1"/>
  <c r="J132" i="64"/>
  <c r="I132" i="64"/>
  <c r="H132" i="64"/>
  <c r="G132" i="64"/>
  <c r="E132" i="64"/>
  <c r="AC131" i="64"/>
  <c r="U131" i="64"/>
  <c r="Q131" i="64"/>
  <c r="R131" i="64" s="1"/>
  <c r="O131" i="64"/>
  <c r="M131" i="64"/>
  <c r="L131" i="64"/>
  <c r="J131" i="64"/>
  <c r="K131" i="64" s="1"/>
  <c r="I131" i="64"/>
  <c r="G131" i="64"/>
  <c r="E131" i="64"/>
  <c r="AC130" i="64"/>
  <c r="X130" i="64"/>
  <c r="U130" i="64"/>
  <c r="AA130" i="64" s="1"/>
  <c r="Q130" i="64"/>
  <c r="O130" i="64"/>
  <c r="M130" i="64"/>
  <c r="L130" i="64"/>
  <c r="N130" i="64" s="1"/>
  <c r="J130" i="64"/>
  <c r="I130" i="64"/>
  <c r="G130" i="64"/>
  <c r="E130" i="64"/>
  <c r="AC129" i="64"/>
  <c r="U129" i="64"/>
  <c r="AA129" i="64" s="1"/>
  <c r="Q129" i="64"/>
  <c r="O129" i="64"/>
  <c r="M129" i="64"/>
  <c r="L129" i="64"/>
  <c r="J129" i="64"/>
  <c r="I129" i="64"/>
  <c r="K129" i="64" s="1"/>
  <c r="G129" i="64"/>
  <c r="E129" i="64"/>
  <c r="V129" i="64" s="1"/>
  <c r="AC128" i="64"/>
  <c r="U128" i="64"/>
  <c r="W128" i="64" s="1"/>
  <c r="Q128" i="64"/>
  <c r="O128" i="64"/>
  <c r="M128" i="64"/>
  <c r="L128" i="64"/>
  <c r="N128" i="64" s="1"/>
  <c r="J128" i="64"/>
  <c r="I128" i="64"/>
  <c r="H128" i="64"/>
  <c r="G128" i="64"/>
  <c r="E128" i="64"/>
  <c r="AC127" i="64"/>
  <c r="U127" i="64"/>
  <c r="Q127" i="64"/>
  <c r="R127" i="64" s="1"/>
  <c r="O127" i="64"/>
  <c r="M127" i="64"/>
  <c r="L127" i="64"/>
  <c r="J127" i="64"/>
  <c r="K127" i="64" s="1"/>
  <c r="I127" i="64"/>
  <c r="G127" i="64"/>
  <c r="E127" i="64"/>
  <c r="AC126" i="64"/>
  <c r="X126" i="64"/>
  <c r="U126" i="64"/>
  <c r="AA126" i="64" s="1"/>
  <c r="Q126" i="64"/>
  <c r="O126" i="64"/>
  <c r="M126" i="64"/>
  <c r="L126" i="64"/>
  <c r="N126" i="64" s="1"/>
  <c r="J126" i="64"/>
  <c r="I126" i="64"/>
  <c r="G126" i="64"/>
  <c r="E126" i="64"/>
  <c r="AC125" i="64"/>
  <c r="U125" i="64"/>
  <c r="AA125" i="64" s="1"/>
  <c r="Q125" i="64"/>
  <c r="O125" i="64"/>
  <c r="M125" i="64"/>
  <c r="L125" i="64"/>
  <c r="J125" i="64"/>
  <c r="I125" i="64"/>
  <c r="K125" i="64" s="1"/>
  <c r="G125" i="64"/>
  <c r="E125" i="64"/>
  <c r="V125" i="64" s="1"/>
  <c r="AC124" i="64"/>
  <c r="U124" i="64"/>
  <c r="W124" i="64" s="1"/>
  <c r="Q124" i="64"/>
  <c r="O124" i="64"/>
  <c r="M124" i="64"/>
  <c r="L124" i="64"/>
  <c r="N124" i="64" s="1"/>
  <c r="J124" i="64"/>
  <c r="I124" i="64"/>
  <c r="H124" i="64"/>
  <c r="G124" i="64"/>
  <c r="E124" i="64"/>
  <c r="AC123" i="64"/>
  <c r="U123" i="64"/>
  <c r="Q123" i="64"/>
  <c r="R123" i="64" s="1"/>
  <c r="O123" i="64"/>
  <c r="M123" i="64"/>
  <c r="L123" i="64"/>
  <c r="J123" i="64"/>
  <c r="K123" i="64" s="1"/>
  <c r="I123" i="64"/>
  <c r="G123" i="64"/>
  <c r="E123" i="64"/>
  <c r="AC122" i="64"/>
  <c r="X122" i="64"/>
  <c r="U122" i="64"/>
  <c r="AA122" i="64" s="1"/>
  <c r="Q122" i="64"/>
  <c r="O122" i="64"/>
  <c r="M122" i="64"/>
  <c r="L122" i="64"/>
  <c r="N122" i="64" s="1"/>
  <c r="J122" i="64"/>
  <c r="I122" i="64"/>
  <c r="G122" i="64"/>
  <c r="E122" i="64"/>
  <c r="AC121" i="64"/>
  <c r="U121" i="64"/>
  <c r="Q121" i="64"/>
  <c r="O121" i="64"/>
  <c r="M121" i="64"/>
  <c r="L121" i="64"/>
  <c r="J121" i="64"/>
  <c r="I121" i="64"/>
  <c r="K121" i="64" s="1"/>
  <c r="G121" i="64"/>
  <c r="E121" i="64"/>
  <c r="V121" i="64" s="1"/>
  <c r="AC120" i="64"/>
  <c r="U120" i="64"/>
  <c r="W120" i="64" s="1"/>
  <c r="Q120" i="64"/>
  <c r="O120" i="64"/>
  <c r="M120" i="64"/>
  <c r="L120" i="64"/>
  <c r="N120" i="64" s="1"/>
  <c r="J120" i="64"/>
  <c r="I120" i="64"/>
  <c r="H120" i="64"/>
  <c r="H119" i="64" s="1"/>
  <c r="G120" i="64"/>
  <c r="E120" i="64"/>
  <c r="AC119" i="64"/>
  <c r="AA119" i="64"/>
  <c r="Y119" i="64"/>
  <c r="V119" i="64"/>
  <c r="P119" i="64"/>
  <c r="O119" i="64"/>
  <c r="M119" i="64"/>
  <c r="N119" i="64" s="1"/>
  <c r="L119" i="64"/>
  <c r="J119" i="64"/>
  <c r="I119" i="64"/>
  <c r="G119" i="64"/>
  <c r="X118" i="64"/>
  <c r="U118" i="64"/>
  <c r="Q118" i="64"/>
  <c r="O118" i="64"/>
  <c r="M118" i="64"/>
  <c r="L118" i="64"/>
  <c r="J118" i="64"/>
  <c r="I118" i="64"/>
  <c r="K118" i="64" s="1"/>
  <c r="G118" i="64"/>
  <c r="E118" i="64"/>
  <c r="V118" i="64" s="1"/>
  <c r="X117" i="64"/>
  <c r="U117" i="64"/>
  <c r="Q117" i="64"/>
  <c r="O117" i="64"/>
  <c r="M117" i="64"/>
  <c r="L117" i="64"/>
  <c r="J117" i="64"/>
  <c r="I117" i="64"/>
  <c r="K117" i="64" s="1"/>
  <c r="G117" i="64"/>
  <c r="E117" i="64"/>
  <c r="V117" i="64" s="1"/>
  <c r="AC116" i="64"/>
  <c r="U116" i="64"/>
  <c r="Q116" i="64"/>
  <c r="O116" i="64"/>
  <c r="M116" i="64"/>
  <c r="L116" i="64"/>
  <c r="N116" i="64" s="1"/>
  <c r="J116" i="64"/>
  <c r="I116" i="64"/>
  <c r="G116" i="64"/>
  <c r="E116" i="64"/>
  <c r="AC115" i="64"/>
  <c r="AA115" i="64"/>
  <c r="V115" i="64"/>
  <c r="U115" i="64"/>
  <c r="R115" i="64"/>
  <c r="Q115" i="64"/>
  <c r="O115" i="64"/>
  <c r="M115" i="64"/>
  <c r="L115" i="64"/>
  <c r="J115" i="64"/>
  <c r="I115" i="64"/>
  <c r="K115" i="64" s="1"/>
  <c r="H115" i="64"/>
  <c r="G115" i="64"/>
  <c r="E115" i="64"/>
  <c r="AC114" i="64"/>
  <c r="Y114" i="64"/>
  <c r="U114" i="64"/>
  <c r="Q114" i="64"/>
  <c r="O114" i="64"/>
  <c r="M114" i="64"/>
  <c r="N114" i="64" s="1"/>
  <c r="L114" i="64"/>
  <c r="J114" i="64"/>
  <c r="I114" i="64"/>
  <c r="G114" i="64"/>
  <c r="E114" i="64"/>
  <c r="V114" i="64" s="1"/>
  <c r="X113" i="64"/>
  <c r="U113" i="64"/>
  <c r="Q113" i="64"/>
  <c r="O113" i="64"/>
  <c r="M113" i="64"/>
  <c r="N113" i="64" s="1"/>
  <c r="L113" i="64"/>
  <c r="J113" i="64"/>
  <c r="I113" i="64"/>
  <c r="G113" i="64"/>
  <c r="E113" i="64"/>
  <c r="V113" i="64" s="1"/>
  <c r="AC112" i="64"/>
  <c r="U112" i="64"/>
  <c r="Q112" i="64"/>
  <c r="R112" i="64" s="1"/>
  <c r="O112" i="64"/>
  <c r="M112" i="64"/>
  <c r="L112" i="64"/>
  <c r="J112" i="64"/>
  <c r="K112" i="64" s="1"/>
  <c r="I112" i="64"/>
  <c r="G112" i="64"/>
  <c r="E112" i="64"/>
  <c r="AC111" i="64"/>
  <c r="Y111" i="64"/>
  <c r="U111" i="64"/>
  <c r="AA111" i="64" s="1"/>
  <c r="Q111" i="64"/>
  <c r="O111" i="64"/>
  <c r="M111" i="64"/>
  <c r="N111" i="64" s="1"/>
  <c r="L111" i="64"/>
  <c r="J111" i="64"/>
  <c r="I111" i="64"/>
  <c r="H111" i="64"/>
  <c r="G111" i="64"/>
  <c r="AC110" i="64"/>
  <c r="Y110" i="64"/>
  <c r="U110" i="64"/>
  <c r="AA110" i="64" s="1"/>
  <c r="Q110" i="64"/>
  <c r="O110" i="64"/>
  <c r="M110" i="64"/>
  <c r="N110" i="64" s="1"/>
  <c r="L110" i="64"/>
  <c r="J110" i="64"/>
  <c r="I110" i="64"/>
  <c r="AC109" i="64"/>
  <c r="X109" i="64"/>
  <c r="U109" i="64"/>
  <c r="AA109" i="64" s="1"/>
  <c r="Q109" i="64"/>
  <c r="O109" i="64"/>
  <c r="M109" i="64"/>
  <c r="L109" i="64"/>
  <c r="J109" i="64"/>
  <c r="I109" i="64"/>
  <c r="K109" i="64" s="1"/>
  <c r="G109" i="64"/>
  <c r="E109" i="64"/>
  <c r="X108" i="64"/>
  <c r="AC108" i="64" s="1"/>
  <c r="U108" i="64"/>
  <c r="Q108" i="64"/>
  <c r="O108" i="64"/>
  <c r="M108" i="64"/>
  <c r="L108" i="64"/>
  <c r="J108" i="64"/>
  <c r="I108" i="64"/>
  <c r="K108" i="64" s="1"/>
  <c r="G108" i="64"/>
  <c r="E108" i="64"/>
  <c r="E106" i="64" s="1"/>
  <c r="AC107" i="64"/>
  <c r="U107" i="64"/>
  <c r="AA107" i="64" s="1"/>
  <c r="Q107" i="64"/>
  <c r="O107" i="64"/>
  <c r="M107" i="64"/>
  <c r="L107" i="64"/>
  <c r="N107" i="64" s="1"/>
  <c r="J107" i="64"/>
  <c r="I107" i="64"/>
  <c r="G107" i="64"/>
  <c r="E107" i="64"/>
  <c r="AC106" i="64"/>
  <c r="AA106" i="64"/>
  <c r="Y106" i="64"/>
  <c r="Q106" i="64"/>
  <c r="R106" i="64" s="1"/>
  <c r="O106" i="64"/>
  <c r="M106" i="64"/>
  <c r="L106" i="64"/>
  <c r="J106" i="64"/>
  <c r="K106" i="64" s="1"/>
  <c r="I106" i="64"/>
  <c r="F106" i="64"/>
  <c r="F81" i="64" s="1"/>
  <c r="F278" i="64" s="1"/>
  <c r="F279" i="64" s="1"/>
  <c r="AC105" i="64"/>
  <c r="U105" i="64"/>
  <c r="Q105" i="64"/>
  <c r="O105" i="64"/>
  <c r="M105" i="64"/>
  <c r="L105" i="64"/>
  <c r="J105" i="64"/>
  <c r="I105" i="64"/>
  <c r="K105" i="64" s="1"/>
  <c r="G105" i="64"/>
  <c r="E105" i="64"/>
  <c r="V105" i="64" s="1"/>
  <c r="X104" i="64"/>
  <c r="AC104" i="64" s="1"/>
  <c r="U104" i="64"/>
  <c r="Q104" i="64"/>
  <c r="O104" i="64"/>
  <c r="M104" i="64"/>
  <c r="L104" i="64"/>
  <c r="J104" i="64"/>
  <c r="I104" i="64"/>
  <c r="K104" i="64" s="1"/>
  <c r="G104" i="64"/>
  <c r="E104" i="64"/>
  <c r="V104" i="64" s="1"/>
  <c r="AC103" i="64"/>
  <c r="U103" i="64"/>
  <c r="AA103" i="64" s="1"/>
  <c r="Q103" i="64"/>
  <c r="O103" i="64"/>
  <c r="M103" i="64"/>
  <c r="L103" i="64"/>
  <c r="N103" i="64" s="1"/>
  <c r="J103" i="64"/>
  <c r="I103" i="64"/>
  <c r="G103" i="64"/>
  <c r="E103" i="64"/>
  <c r="AC102" i="64"/>
  <c r="AA102" i="64"/>
  <c r="V102" i="64"/>
  <c r="U102" i="64"/>
  <c r="R102" i="64"/>
  <c r="Q102" i="64"/>
  <c r="O102" i="64"/>
  <c r="M102" i="64"/>
  <c r="L102" i="64"/>
  <c r="J102" i="64"/>
  <c r="I102" i="64"/>
  <c r="K102" i="64" s="1"/>
  <c r="H102" i="64"/>
  <c r="G102" i="64"/>
  <c r="E102" i="64"/>
  <c r="AC101" i="64"/>
  <c r="Y101" i="64"/>
  <c r="U101" i="64"/>
  <c r="Q101" i="64"/>
  <c r="O101" i="64"/>
  <c r="M101" i="64"/>
  <c r="N101" i="64" s="1"/>
  <c r="L101" i="64"/>
  <c r="J101" i="64"/>
  <c r="I101" i="64"/>
  <c r="G101" i="64"/>
  <c r="E101" i="64"/>
  <c r="E99" i="64" s="1"/>
  <c r="X100" i="64"/>
  <c r="AC100" i="64" s="1"/>
  <c r="U100" i="64"/>
  <c r="Q100" i="64"/>
  <c r="O100" i="64"/>
  <c r="M100" i="64"/>
  <c r="N100" i="64" s="1"/>
  <c r="L100" i="64"/>
  <c r="J100" i="64"/>
  <c r="I100" i="64"/>
  <c r="G100" i="64"/>
  <c r="E100" i="64"/>
  <c r="V100" i="64" s="1"/>
  <c r="AC99" i="64"/>
  <c r="AA99" i="64"/>
  <c r="Y99" i="64"/>
  <c r="Q99" i="64"/>
  <c r="O99" i="64"/>
  <c r="M99" i="64"/>
  <c r="L99" i="64"/>
  <c r="J99" i="64"/>
  <c r="I99" i="64"/>
  <c r="K99" i="64" s="1"/>
  <c r="AC98" i="64"/>
  <c r="AA98" i="64"/>
  <c r="Y98" i="64"/>
  <c r="W98" i="64"/>
  <c r="V98" i="64"/>
  <c r="P98" i="64"/>
  <c r="O98" i="64"/>
  <c r="M98" i="64"/>
  <c r="N98" i="64" s="1"/>
  <c r="L98" i="64"/>
  <c r="J98" i="64"/>
  <c r="I98" i="64"/>
  <c r="H98" i="64"/>
  <c r="G98" i="64"/>
  <c r="X97" i="64"/>
  <c r="AC97" i="64" s="1"/>
  <c r="U97" i="64"/>
  <c r="Q97" i="64"/>
  <c r="O97" i="64"/>
  <c r="M97" i="64"/>
  <c r="N97" i="64" s="1"/>
  <c r="L97" i="64"/>
  <c r="J97" i="64"/>
  <c r="I97" i="64"/>
  <c r="G97" i="64"/>
  <c r="E97" i="64"/>
  <c r="V97" i="64" s="1"/>
  <c r="X96" i="64"/>
  <c r="AC96" i="64" s="1"/>
  <c r="U96" i="64"/>
  <c r="Q96" i="64"/>
  <c r="O96" i="64"/>
  <c r="M96" i="64"/>
  <c r="N96" i="64" s="1"/>
  <c r="L96" i="64"/>
  <c r="J96" i="64"/>
  <c r="I96" i="64"/>
  <c r="G96" i="64"/>
  <c r="E96" i="64"/>
  <c r="V96" i="64" s="1"/>
  <c r="AC95" i="64"/>
  <c r="U95" i="64"/>
  <c r="AA95" i="64" s="1"/>
  <c r="Q95" i="64"/>
  <c r="R95" i="64" s="1"/>
  <c r="O95" i="64"/>
  <c r="M95" i="64"/>
  <c r="L95" i="64"/>
  <c r="J95" i="64"/>
  <c r="K95" i="64" s="1"/>
  <c r="I95" i="64"/>
  <c r="G95" i="64"/>
  <c r="E95" i="64"/>
  <c r="AC94" i="64"/>
  <c r="U94" i="64"/>
  <c r="Q94" i="64"/>
  <c r="R94" i="64" s="1"/>
  <c r="O94" i="64"/>
  <c r="M94" i="64"/>
  <c r="N94" i="64" s="1"/>
  <c r="L94" i="64"/>
  <c r="J94" i="64"/>
  <c r="I94" i="64"/>
  <c r="H94" i="64"/>
  <c r="G94" i="64"/>
  <c r="E94" i="64"/>
  <c r="AC93" i="64"/>
  <c r="U93" i="64"/>
  <c r="AA93" i="64" s="1"/>
  <c r="Q93" i="64"/>
  <c r="O93" i="64"/>
  <c r="M93" i="64"/>
  <c r="L93" i="64"/>
  <c r="J93" i="64"/>
  <c r="I93" i="64"/>
  <c r="K93" i="64" s="1"/>
  <c r="G93" i="64"/>
  <c r="E93" i="64"/>
  <c r="V93" i="64" s="1"/>
  <c r="X92" i="64"/>
  <c r="AC92" i="64" s="1"/>
  <c r="U92" i="64"/>
  <c r="Q92" i="64"/>
  <c r="O92" i="64"/>
  <c r="M92" i="64"/>
  <c r="L92" i="64"/>
  <c r="J92" i="64"/>
  <c r="I92" i="64"/>
  <c r="K92" i="64" s="1"/>
  <c r="G92" i="64"/>
  <c r="E92" i="64"/>
  <c r="V92" i="64" s="1"/>
  <c r="AC91" i="64"/>
  <c r="U91" i="64"/>
  <c r="AA91" i="64" s="1"/>
  <c r="Q91" i="64"/>
  <c r="O91" i="64"/>
  <c r="M91" i="64"/>
  <c r="L91" i="64"/>
  <c r="N91" i="64" s="1"/>
  <c r="J91" i="64"/>
  <c r="I91" i="64"/>
  <c r="G91" i="64"/>
  <c r="E91" i="64"/>
  <c r="AC90" i="64"/>
  <c r="AA90" i="64"/>
  <c r="V90" i="64"/>
  <c r="U90" i="64"/>
  <c r="R90" i="64"/>
  <c r="Q90" i="64"/>
  <c r="O90" i="64"/>
  <c r="M90" i="64"/>
  <c r="L90" i="64"/>
  <c r="J90" i="64"/>
  <c r="I90" i="64"/>
  <c r="K90" i="64" s="1"/>
  <c r="H90" i="64"/>
  <c r="G90" i="64"/>
  <c r="E90" i="64"/>
  <c r="AC89" i="64"/>
  <c r="Y89" i="64"/>
  <c r="U89" i="64"/>
  <c r="Q89" i="64"/>
  <c r="O89" i="64"/>
  <c r="M89" i="64"/>
  <c r="N89" i="64" s="1"/>
  <c r="L89" i="64"/>
  <c r="J89" i="64"/>
  <c r="I89" i="64"/>
  <c r="G89" i="64"/>
  <c r="E89" i="64"/>
  <c r="V89" i="64" s="1"/>
  <c r="X88" i="64"/>
  <c r="AC88" i="64" s="1"/>
  <c r="U88" i="64"/>
  <c r="Q88" i="64"/>
  <c r="O88" i="64"/>
  <c r="M88" i="64"/>
  <c r="N88" i="64" s="1"/>
  <c r="L88" i="64"/>
  <c r="J88" i="64"/>
  <c r="I88" i="64"/>
  <c r="G88" i="64"/>
  <c r="E88" i="64"/>
  <c r="V88" i="64" s="1"/>
  <c r="AC87" i="64"/>
  <c r="U87" i="64"/>
  <c r="AA87" i="64" s="1"/>
  <c r="Q87" i="64"/>
  <c r="R87" i="64" s="1"/>
  <c r="O87" i="64"/>
  <c r="M87" i="64"/>
  <c r="L87" i="64"/>
  <c r="J87" i="64"/>
  <c r="K87" i="64" s="1"/>
  <c r="I87" i="64"/>
  <c r="G87" i="64"/>
  <c r="E87" i="64"/>
  <c r="AC86" i="64"/>
  <c r="U86" i="64"/>
  <c r="Y86" i="64" s="1"/>
  <c r="Q86" i="64"/>
  <c r="R86" i="64" s="1"/>
  <c r="O86" i="64"/>
  <c r="M86" i="64"/>
  <c r="N86" i="64" s="1"/>
  <c r="L86" i="64"/>
  <c r="J86" i="64"/>
  <c r="I86" i="64"/>
  <c r="H86" i="64"/>
  <c r="G86" i="64"/>
  <c r="E86" i="64"/>
  <c r="AC85" i="64"/>
  <c r="U85" i="64"/>
  <c r="Q85" i="64"/>
  <c r="O85" i="64"/>
  <c r="M85" i="64"/>
  <c r="L85" i="64"/>
  <c r="J85" i="64"/>
  <c r="I85" i="64"/>
  <c r="K85" i="64" s="1"/>
  <c r="G85" i="64"/>
  <c r="E85" i="64"/>
  <c r="V85" i="64" s="1"/>
  <c r="X84" i="64"/>
  <c r="AC84" i="64" s="1"/>
  <c r="U84" i="64"/>
  <c r="Q84" i="64"/>
  <c r="O84" i="64"/>
  <c r="M84" i="64"/>
  <c r="L84" i="64"/>
  <c r="J84" i="64"/>
  <c r="I84" i="64"/>
  <c r="K84" i="64" s="1"/>
  <c r="G84" i="64"/>
  <c r="E84" i="64"/>
  <c r="V84" i="64" s="1"/>
  <c r="X83" i="64"/>
  <c r="AC83" i="64" s="1"/>
  <c r="U83" i="64"/>
  <c r="Q83" i="64"/>
  <c r="O83" i="64"/>
  <c r="M83" i="64"/>
  <c r="L83" i="64"/>
  <c r="J83" i="64"/>
  <c r="I83" i="64"/>
  <c r="K83" i="64" s="1"/>
  <c r="G83" i="64"/>
  <c r="E83" i="64"/>
  <c r="V83" i="64" s="1"/>
  <c r="AC82" i="64"/>
  <c r="U82" i="64"/>
  <c r="AA82" i="64" s="1"/>
  <c r="Q82" i="64"/>
  <c r="O82" i="64"/>
  <c r="M82" i="64"/>
  <c r="L82" i="64"/>
  <c r="N82" i="64" s="1"/>
  <c r="J82" i="64"/>
  <c r="I82" i="64"/>
  <c r="X81" i="64"/>
  <c r="X278" i="64" s="1"/>
  <c r="V81" i="64"/>
  <c r="P81" i="64"/>
  <c r="O81" i="64"/>
  <c r="M81" i="64"/>
  <c r="L81" i="64"/>
  <c r="J81" i="64"/>
  <c r="K81" i="64" s="1"/>
  <c r="I81" i="64"/>
  <c r="G81" i="64"/>
  <c r="G278" i="64" s="1"/>
  <c r="G279" i="64" s="1"/>
  <c r="U80" i="64"/>
  <c r="Q80" i="64"/>
  <c r="O80" i="64"/>
  <c r="M80" i="64"/>
  <c r="L80" i="64"/>
  <c r="N80" i="64" s="1"/>
  <c r="J80" i="64"/>
  <c r="I80" i="64"/>
  <c r="G80" i="64"/>
  <c r="E80" i="64"/>
  <c r="U79" i="64"/>
  <c r="Q79" i="64"/>
  <c r="O79" i="64"/>
  <c r="M79" i="64"/>
  <c r="L79" i="64"/>
  <c r="N79" i="64" s="1"/>
  <c r="J79" i="64"/>
  <c r="I79" i="64"/>
  <c r="G79" i="64"/>
  <c r="E79" i="64"/>
  <c r="AC78" i="64"/>
  <c r="AA78" i="64"/>
  <c r="V78" i="64"/>
  <c r="U78" i="64"/>
  <c r="R78" i="64"/>
  <c r="Q78" i="64"/>
  <c r="O78" i="64"/>
  <c r="M78" i="64"/>
  <c r="L78" i="64"/>
  <c r="J78" i="64"/>
  <c r="I78" i="64"/>
  <c r="K78" i="64" s="1"/>
  <c r="H78" i="64"/>
  <c r="G78" i="64"/>
  <c r="E78" i="64"/>
  <c r="AC77" i="64"/>
  <c r="Y77" i="64"/>
  <c r="U77" i="64"/>
  <c r="AA77" i="64" s="1"/>
  <c r="Q77" i="64"/>
  <c r="O77" i="64"/>
  <c r="M77" i="64"/>
  <c r="N77" i="64" s="1"/>
  <c r="L77" i="64"/>
  <c r="J77" i="64"/>
  <c r="I77" i="64"/>
  <c r="G77" i="64"/>
  <c r="E77" i="64"/>
  <c r="V77" i="64" s="1"/>
  <c r="X76" i="64"/>
  <c r="U76" i="64"/>
  <c r="V76" i="64" s="1"/>
  <c r="Q76" i="64"/>
  <c r="R76" i="64" s="1"/>
  <c r="O76" i="64"/>
  <c r="M76" i="64"/>
  <c r="N76" i="64" s="1"/>
  <c r="L76" i="64"/>
  <c r="J76" i="64"/>
  <c r="I76" i="64"/>
  <c r="G76" i="64"/>
  <c r="E76" i="64"/>
  <c r="AC75" i="64"/>
  <c r="U75" i="64"/>
  <c r="Q75" i="64"/>
  <c r="O75" i="64"/>
  <c r="M75" i="64"/>
  <c r="L75" i="64"/>
  <c r="J75" i="64"/>
  <c r="K75" i="64" s="1"/>
  <c r="I75" i="64"/>
  <c r="H75" i="64"/>
  <c r="H65" i="64" s="1"/>
  <c r="G75" i="64"/>
  <c r="E75" i="64"/>
  <c r="AC74" i="64"/>
  <c r="W74" i="64"/>
  <c r="U74" i="64"/>
  <c r="Q74" i="64"/>
  <c r="R74" i="64" s="1"/>
  <c r="O74" i="64"/>
  <c r="M74" i="64"/>
  <c r="L74" i="64"/>
  <c r="J74" i="64"/>
  <c r="K74" i="64" s="1"/>
  <c r="I74" i="64"/>
  <c r="G74" i="64"/>
  <c r="E74" i="64"/>
  <c r="AC73" i="64"/>
  <c r="X73" i="64"/>
  <c r="U73" i="64"/>
  <c r="Q73" i="64"/>
  <c r="O73" i="64"/>
  <c r="M73" i="64"/>
  <c r="L73" i="64"/>
  <c r="N73" i="64" s="1"/>
  <c r="J73" i="64"/>
  <c r="I73" i="64"/>
  <c r="G73" i="64"/>
  <c r="E73" i="64"/>
  <c r="AC72" i="64"/>
  <c r="AA72" i="64"/>
  <c r="V72" i="64"/>
  <c r="U72" i="64"/>
  <c r="R72" i="64"/>
  <c r="Q72" i="64"/>
  <c r="O72" i="64"/>
  <c r="M72" i="64"/>
  <c r="L72" i="64"/>
  <c r="J72" i="64"/>
  <c r="I72" i="64"/>
  <c r="K72" i="64" s="1"/>
  <c r="H72" i="64"/>
  <c r="G72" i="64"/>
  <c r="E72" i="64"/>
  <c r="AC71" i="64"/>
  <c r="Y71" i="64"/>
  <c r="U71" i="64"/>
  <c r="AA71" i="64" s="1"/>
  <c r="Q71" i="64"/>
  <c r="O71" i="64"/>
  <c r="M71" i="64"/>
  <c r="N71" i="64" s="1"/>
  <c r="L71" i="64"/>
  <c r="J71" i="64"/>
  <c r="I71" i="64"/>
  <c r="G71" i="64"/>
  <c r="E71" i="64"/>
  <c r="V71" i="64" s="1"/>
  <c r="AC70" i="64"/>
  <c r="U70" i="64"/>
  <c r="W70" i="64" s="1"/>
  <c r="Q70" i="64"/>
  <c r="O70" i="64"/>
  <c r="M70" i="64"/>
  <c r="L70" i="64"/>
  <c r="N70" i="64" s="1"/>
  <c r="J70" i="64"/>
  <c r="I70" i="64"/>
  <c r="G70" i="64"/>
  <c r="E70" i="64"/>
  <c r="AC69" i="64"/>
  <c r="AA69" i="64"/>
  <c r="V69" i="64"/>
  <c r="U69" i="64"/>
  <c r="R69" i="64"/>
  <c r="Q69" i="64"/>
  <c r="O69" i="64"/>
  <c r="M69" i="64"/>
  <c r="L69" i="64"/>
  <c r="J69" i="64"/>
  <c r="I69" i="64"/>
  <c r="K69" i="64" s="1"/>
  <c r="H69" i="64"/>
  <c r="G69" i="64"/>
  <c r="E69" i="64"/>
  <c r="AC68" i="64"/>
  <c r="U68" i="64"/>
  <c r="AA68" i="64" s="1"/>
  <c r="Q68" i="64"/>
  <c r="R68" i="64" s="1"/>
  <c r="O68" i="64"/>
  <c r="M68" i="64"/>
  <c r="N68" i="64" s="1"/>
  <c r="L68" i="64"/>
  <c r="J68" i="64"/>
  <c r="I68" i="64"/>
  <c r="G68" i="64"/>
  <c r="E68" i="64"/>
  <c r="AC67" i="64"/>
  <c r="U67" i="64"/>
  <c r="Q67" i="64"/>
  <c r="R67" i="64" s="1"/>
  <c r="O67" i="64"/>
  <c r="M67" i="64"/>
  <c r="L67" i="64"/>
  <c r="J67" i="64"/>
  <c r="K67" i="64" s="1"/>
  <c r="I67" i="64"/>
  <c r="G67" i="64"/>
  <c r="E67" i="64"/>
  <c r="AC66" i="64"/>
  <c r="U66" i="64"/>
  <c r="Q66" i="64"/>
  <c r="R66" i="64" s="1"/>
  <c r="O66" i="64"/>
  <c r="M66" i="64"/>
  <c r="N66" i="64" s="1"/>
  <c r="L66" i="64"/>
  <c r="J66" i="64"/>
  <c r="I66" i="64"/>
  <c r="H66" i="64"/>
  <c r="G66" i="64"/>
  <c r="E66" i="64"/>
  <c r="AC65" i="64"/>
  <c r="AA65" i="64"/>
  <c r="U65" i="64"/>
  <c r="Q65" i="64"/>
  <c r="O65" i="64"/>
  <c r="M65" i="64"/>
  <c r="L65" i="64"/>
  <c r="J65" i="64"/>
  <c r="I65" i="64"/>
  <c r="K65" i="64" s="1"/>
  <c r="G65" i="64"/>
  <c r="E65" i="64"/>
  <c r="V65" i="64" s="1"/>
  <c r="AC64" i="64"/>
  <c r="X64" i="64"/>
  <c r="U64" i="64"/>
  <c r="Q64" i="64"/>
  <c r="R64" i="64" s="1"/>
  <c r="O64" i="64"/>
  <c r="M64" i="64"/>
  <c r="L64" i="64"/>
  <c r="J64" i="64"/>
  <c r="K64" i="64" s="1"/>
  <c r="I64" i="64"/>
  <c r="G64" i="64"/>
  <c r="E64" i="64"/>
  <c r="U63" i="64"/>
  <c r="Q63" i="64"/>
  <c r="O63" i="64"/>
  <c r="M63" i="64"/>
  <c r="L63" i="64"/>
  <c r="N63" i="64" s="1"/>
  <c r="J63" i="64"/>
  <c r="I63" i="64"/>
  <c r="G63" i="64"/>
  <c r="E63" i="64"/>
  <c r="AC62" i="64"/>
  <c r="AA62" i="64"/>
  <c r="V62" i="64"/>
  <c r="U62" i="64"/>
  <c r="R62" i="64"/>
  <c r="Q62" i="64"/>
  <c r="O62" i="64"/>
  <c r="M62" i="64"/>
  <c r="L62" i="64"/>
  <c r="J62" i="64"/>
  <c r="I62" i="64"/>
  <c r="K62" i="64" s="1"/>
  <c r="H62" i="64"/>
  <c r="G62" i="64"/>
  <c r="E62" i="64"/>
  <c r="AC61" i="64"/>
  <c r="Y61" i="64"/>
  <c r="U61" i="64"/>
  <c r="AA61" i="64" s="1"/>
  <c r="Q61" i="64"/>
  <c r="O61" i="64"/>
  <c r="M61" i="64"/>
  <c r="N61" i="64" s="1"/>
  <c r="L61" i="64"/>
  <c r="J61" i="64"/>
  <c r="I61" i="64"/>
  <c r="G61" i="64"/>
  <c r="E61" i="64"/>
  <c r="V61" i="64" s="1"/>
  <c r="X60" i="64"/>
  <c r="U60" i="64"/>
  <c r="V60" i="64" s="1"/>
  <c r="Q60" i="64"/>
  <c r="R60" i="64" s="1"/>
  <c r="O60" i="64"/>
  <c r="M60" i="64"/>
  <c r="N60" i="64" s="1"/>
  <c r="L60" i="64"/>
  <c r="J60" i="64"/>
  <c r="I60" i="64"/>
  <c r="G60" i="64"/>
  <c r="E60" i="64"/>
  <c r="AC59" i="64"/>
  <c r="U59" i="64"/>
  <c r="Q59" i="64"/>
  <c r="O59" i="64"/>
  <c r="M59" i="64"/>
  <c r="L59" i="64"/>
  <c r="J59" i="64"/>
  <c r="K59" i="64" s="1"/>
  <c r="I59" i="64"/>
  <c r="H59" i="64"/>
  <c r="G59" i="64"/>
  <c r="E59" i="64"/>
  <c r="AC58" i="64"/>
  <c r="W58" i="64"/>
  <c r="U58" i="64"/>
  <c r="Q58" i="64"/>
  <c r="R58" i="64" s="1"/>
  <c r="O58" i="64"/>
  <c r="M58" i="64"/>
  <c r="L58" i="64"/>
  <c r="J58" i="64"/>
  <c r="K58" i="64" s="1"/>
  <c r="I58" i="64"/>
  <c r="G58" i="64"/>
  <c r="E58" i="64"/>
  <c r="AC57" i="64"/>
  <c r="X57" i="64"/>
  <c r="U57" i="64"/>
  <c r="Q57" i="64"/>
  <c r="O57" i="64"/>
  <c r="M57" i="64"/>
  <c r="L57" i="64"/>
  <c r="N57" i="64" s="1"/>
  <c r="J57" i="64"/>
  <c r="I57" i="64"/>
  <c r="H57" i="64"/>
  <c r="G57" i="64"/>
  <c r="E57" i="64"/>
  <c r="AC56" i="64"/>
  <c r="U56" i="64"/>
  <c r="W56" i="64" s="1"/>
  <c r="Q56" i="64"/>
  <c r="O56" i="64"/>
  <c r="M56" i="64"/>
  <c r="L56" i="64"/>
  <c r="N56" i="64" s="1"/>
  <c r="J56" i="64"/>
  <c r="I56" i="64"/>
  <c r="G56" i="64"/>
  <c r="E56" i="64"/>
  <c r="AC55" i="64"/>
  <c r="X55" i="64"/>
  <c r="U55" i="64"/>
  <c r="Q55" i="64"/>
  <c r="R55" i="64" s="1"/>
  <c r="O55" i="64"/>
  <c r="M55" i="64"/>
  <c r="L55" i="64"/>
  <c r="J55" i="64"/>
  <c r="K55" i="64" s="1"/>
  <c r="I55" i="64"/>
  <c r="G55" i="64"/>
  <c r="E55" i="64"/>
  <c r="AC54" i="64"/>
  <c r="U54" i="64"/>
  <c r="Q54" i="64"/>
  <c r="R54" i="64" s="1"/>
  <c r="O54" i="64"/>
  <c r="M54" i="64"/>
  <c r="N54" i="64" s="1"/>
  <c r="L54" i="64"/>
  <c r="J54" i="64"/>
  <c r="I54" i="64"/>
  <c r="H54" i="64"/>
  <c r="G54" i="64"/>
  <c r="E54" i="64"/>
  <c r="AC53" i="64"/>
  <c r="U53" i="64"/>
  <c r="Y53" i="64" s="1"/>
  <c r="Q53" i="64"/>
  <c r="O53" i="64"/>
  <c r="M53" i="64"/>
  <c r="L53" i="64"/>
  <c r="J53" i="64"/>
  <c r="I53" i="64"/>
  <c r="K53" i="64" s="1"/>
  <c r="G53" i="64"/>
  <c r="E53" i="64"/>
  <c r="V53" i="64" s="1"/>
  <c r="X52" i="64"/>
  <c r="U52" i="64"/>
  <c r="Q52" i="64"/>
  <c r="O52" i="64"/>
  <c r="M52" i="64"/>
  <c r="L52" i="64"/>
  <c r="J52" i="64"/>
  <c r="I52" i="64"/>
  <c r="K52" i="64" s="1"/>
  <c r="G52" i="64"/>
  <c r="E52" i="64"/>
  <c r="V52" i="64" s="1"/>
  <c r="AC51" i="64"/>
  <c r="U51" i="64"/>
  <c r="Q51" i="64"/>
  <c r="O51" i="64"/>
  <c r="M51" i="64"/>
  <c r="L51" i="64"/>
  <c r="N51" i="64" s="1"/>
  <c r="J51" i="64"/>
  <c r="I51" i="64"/>
  <c r="H51" i="64"/>
  <c r="H50" i="64" s="1"/>
  <c r="G51" i="64"/>
  <c r="E51" i="64"/>
  <c r="AC50" i="64"/>
  <c r="U50" i="64"/>
  <c r="W50" i="64" s="1"/>
  <c r="Q50" i="64"/>
  <c r="O50" i="64"/>
  <c r="M50" i="64"/>
  <c r="L50" i="64"/>
  <c r="N50" i="64" s="1"/>
  <c r="J50" i="64"/>
  <c r="I50" i="64"/>
  <c r="G50" i="64"/>
  <c r="E50" i="64"/>
  <c r="X49" i="64"/>
  <c r="U49" i="64"/>
  <c r="Q49" i="64"/>
  <c r="O49" i="64"/>
  <c r="M49" i="64"/>
  <c r="L49" i="64"/>
  <c r="J49" i="64"/>
  <c r="I49" i="64"/>
  <c r="K49" i="64" s="1"/>
  <c r="G49" i="64"/>
  <c r="E49" i="64"/>
  <c r="V49" i="64" s="1"/>
  <c r="U48" i="64"/>
  <c r="V48" i="64" s="1"/>
  <c r="Q48" i="64"/>
  <c r="R48" i="64" s="1"/>
  <c r="O48" i="64"/>
  <c r="M48" i="64"/>
  <c r="N48" i="64" s="1"/>
  <c r="L48" i="64"/>
  <c r="J48" i="64"/>
  <c r="I48" i="64"/>
  <c r="G48" i="64"/>
  <c r="E48" i="64"/>
  <c r="AC47" i="64"/>
  <c r="U47" i="64"/>
  <c r="Q47" i="64"/>
  <c r="O47" i="64"/>
  <c r="M47" i="64"/>
  <c r="L47" i="64"/>
  <c r="J47" i="64"/>
  <c r="K47" i="64" s="1"/>
  <c r="I47" i="64"/>
  <c r="H47" i="64"/>
  <c r="H46" i="64" s="1"/>
  <c r="G47" i="64"/>
  <c r="E47" i="64"/>
  <c r="AC46" i="64"/>
  <c r="W46" i="64"/>
  <c r="U46" i="64"/>
  <c r="Q46" i="64"/>
  <c r="R46" i="64" s="1"/>
  <c r="O46" i="64"/>
  <c r="M46" i="64"/>
  <c r="L46" i="64"/>
  <c r="J46" i="64"/>
  <c r="K46" i="64" s="1"/>
  <c r="I46" i="64"/>
  <c r="G46" i="64"/>
  <c r="E46" i="64"/>
  <c r="X45" i="64"/>
  <c r="U45" i="64"/>
  <c r="Q45" i="64"/>
  <c r="O45" i="64"/>
  <c r="M45" i="64"/>
  <c r="N45" i="64" s="1"/>
  <c r="L45" i="64"/>
  <c r="J45" i="64"/>
  <c r="I45" i="64"/>
  <c r="G45" i="64"/>
  <c r="E45" i="64"/>
  <c r="V45" i="64" s="1"/>
  <c r="U44" i="64"/>
  <c r="Q44" i="64"/>
  <c r="O44" i="64"/>
  <c r="M44" i="64"/>
  <c r="L44" i="64"/>
  <c r="J44" i="64"/>
  <c r="I44" i="64"/>
  <c r="K44" i="64" s="1"/>
  <c r="G44" i="64"/>
  <c r="E44" i="64"/>
  <c r="V44" i="64" s="1"/>
  <c r="AC43" i="64"/>
  <c r="U43" i="64"/>
  <c r="Q43" i="64"/>
  <c r="O43" i="64"/>
  <c r="M43" i="64"/>
  <c r="L43" i="64"/>
  <c r="N43" i="64" s="1"/>
  <c r="J43" i="64"/>
  <c r="I43" i="64"/>
  <c r="H43" i="64"/>
  <c r="G43" i="64"/>
  <c r="E43" i="64"/>
  <c r="E42" i="64" s="1"/>
  <c r="AC42" i="64"/>
  <c r="U42" i="64"/>
  <c r="Q42" i="64"/>
  <c r="O42" i="64"/>
  <c r="M42" i="64"/>
  <c r="L42" i="64"/>
  <c r="J42" i="64"/>
  <c r="K42" i="64" s="1"/>
  <c r="I42" i="64"/>
  <c r="G42" i="64"/>
  <c r="X41" i="64"/>
  <c r="U41" i="64"/>
  <c r="Q41" i="64"/>
  <c r="O41" i="64"/>
  <c r="M41" i="64"/>
  <c r="L41" i="64"/>
  <c r="J41" i="64"/>
  <c r="I41" i="64"/>
  <c r="K41" i="64" s="1"/>
  <c r="G41" i="64"/>
  <c r="E41" i="64"/>
  <c r="V41" i="64" s="1"/>
  <c r="U40" i="64"/>
  <c r="W40" i="64" s="1"/>
  <c r="Q40" i="64"/>
  <c r="R40" i="64" s="1"/>
  <c r="O40" i="64"/>
  <c r="M40" i="64"/>
  <c r="N40" i="64" s="1"/>
  <c r="L40" i="64"/>
  <c r="J40" i="64"/>
  <c r="I40" i="64"/>
  <c r="G40" i="64"/>
  <c r="AC39" i="64"/>
  <c r="AA39" i="64"/>
  <c r="V39" i="64"/>
  <c r="U39" i="64"/>
  <c r="W39" i="64" s="1"/>
  <c r="R39" i="64"/>
  <c r="Q39" i="64"/>
  <c r="O39" i="64"/>
  <c r="M39" i="64"/>
  <c r="L39" i="64"/>
  <c r="J39" i="64"/>
  <c r="I39" i="64"/>
  <c r="K39" i="64" s="1"/>
  <c r="H39" i="64"/>
  <c r="G39" i="64"/>
  <c r="E39" i="64"/>
  <c r="AC38" i="64"/>
  <c r="U38" i="64"/>
  <c r="AA38" i="64" s="1"/>
  <c r="Q38" i="64"/>
  <c r="R38" i="64" s="1"/>
  <c r="O38" i="64"/>
  <c r="M38" i="64"/>
  <c r="N38" i="64" s="1"/>
  <c r="L38" i="64"/>
  <c r="J38" i="64"/>
  <c r="I38" i="64"/>
  <c r="G38" i="64"/>
  <c r="E38" i="64"/>
  <c r="X37" i="64"/>
  <c r="U37" i="64"/>
  <c r="Q37" i="64"/>
  <c r="O37" i="64"/>
  <c r="M37" i="64"/>
  <c r="N37" i="64" s="1"/>
  <c r="L37" i="64"/>
  <c r="J37" i="64"/>
  <c r="I37" i="64"/>
  <c r="G37" i="64"/>
  <c r="E37" i="64"/>
  <c r="V37" i="64" s="1"/>
  <c r="AC36" i="64"/>
  <c r="V36" i="64"/>
  <c r="U36" i="64"/>
  <c r="AA36" i="64" s="1"/>
  <c r="P36" i="64"/>
  <c r="P33" i="64" s="1"/>
  <c r="O36" i="64"/>
  <c r="M36" i="64"/>
  <c r="L36" i="64"/>
  <c r="N36" i="64" s="1"/>
  <c r="J36" i="64"/>
  <c r="I36" i="64"/>
  <c r="H36" i="64"/>
  <c r="G36" i="64"/>
  <c r="AC35" i="64"/>
  <c r="AA35" i="64"/>
  <c r="U35" i="64"/>
  <c r="Y35" i="64" s="1"/>
  <c r="Q35" i="64"/>
  <c r="O35" i="64"/>
  <c r="M35" i="64"/>
  <c r="L35" i="64"/>
  <c r="J35" i="64"/>
  <c r="I35" i="64"/>
  <c r="K35" i="64" s="1"/>
  <c r="G35" i="64"/>
  <c r="E35" i="64"/>
  <c r="E34" i="64" s="1"/>
  <c r="X34" i="64"/>
  <c r="V34" i="64"/>
  <c r="U34" i="64"/>
  <c r="R34" i="64"/>
  <c r="Q34" i="64"/>
  <c r="O34" i="64"/>
  <c r="M34" i="64"/>
  <c r="L34" i="64"/>
  <c r="J34" i="64"/>
  <c r="I34" i="64"/>
  <c r="K34" i="64" s="1"/>
  <c r="H34" i="64"/>
  <c r="G34" i="64"/>
  <c r="AC33" i="64"/>
  <c r="U33" i="64"/>
  <c r="V33" i="64" s="1"/>
  <c r="T33" i="64"/>
  <c r="Q33" i="64"/>
  <c r="O33" i="64"/>
  <c r="M33" i="64"/>
  <c r="N33" i="64" s="1"/>
  <c r="L33" i="64"/>
  <c r="J33" i="64"/>
  <c r="I33" i="64"/>
  <c r="F33" i="64"/>
  <c r="AC32" i="64"/>
  <c r="Y32" i="64"/>
  <c r="X32" i="64"/>
  <c r="W32" i="64"/>
  <c r="U32" i="64"/>
  <c r="Q32" i="64"/>
  <c r="R32" i="64" s="1"/>
  <c r="O32" i="64"/>
  <c r="M32" i="64"/>
  <c r="L32" i="64"/>
  <c r="J32" i="64"/>
  <c r="K32" i="64" s="1"/>
  <c r="I32" i="64"/>
  <c r="G32" i="64"/>
  <c r="E32" i="64"/>
  <c r="U31" i="64"/>
  <c r="Q31" i="64"/>
  <c r="O31" i="64"/>
  <c r="M31" i="64"/>
  <c r="L31" i="64"/>
  <c r="N31" i="64" s="1"/>
  <c r="J31" i="64"/>
  <c r="I31" i="64"/>
  <c r="G31" i="64"/>
  <c r="E31" i="64"/>
  <c r="W31" i="64" s="1"/>
  <c r="AC30" i="64"/>
  <c r="U30" i="64"/>
  <c r="AA30" i="64" s="1"/>
  <c r="Q30" i="64"/>
  <c r="O30" i="64"/>
  <c r="M30" i="64"/>
  <c r="L30" i="64"/>
  <c r="N30" i="64" s="1"/>
  <c r="J30" i="64"/>
  <c r="I30" i="64"/>
  <c r="H30" i="64"/>
  <c r="H26" i="64" s="1"/>
  <c r="G30" i="64"/>
  <c r="AC29" i="64"/>
  <c r="U29" i="64"/>
  <c r="AA29" i="64" s="1"/>
  <c r="Q29" i="64"/>
  <c r="R29" i="64" s="1"/>
  <c r="O29" i="64"/>
  <c r="M29" i="64"/>
  <c r="L29" i="64"/>
  <c r="J29" i="64"/>
  <c r="K29" i="64" s="1"/>
  <c r="I29" i="64"/>
  <c r="G29" i="64"/>
  <c r="E29" i="64"/>
  <c r="AC28" i="64"/>
  <c r="X28" i="64"/>
  <c r="U28" i="64"/>
  <c r="Q28" i="64"/>
  <c r="O28" i="64"/>
  <c r="M28" i="64"/>
  <c r="L28" i="64"/>
  <c r="N28" i="64" s="1"/>
  <c r="J28" i="64"/>
  <c r="I28" i="64"/>
  <c r="G28" i="64"/>
  <c r="E28" i="64"/>
  <c r="E27" i="64" s="1"/>
  <c r="AC27" i="64"/>
  <c r="AA27" i="64"/>
  <c r="U27" i="64"/>
  <c r="Q27" i="64"/>
  <c r="O27" i="64"/>
  <c r="M27" i="64"/>
  <c r="L27" i="64"/>
  <c r="J27" i="64"/>
  <c r="I27" i="64"/>
  <c r="K27" i="64" s="1"/>
  <c r="H27" i="64"/>
  <c r="G27" i="64"/>
  <c r="AC26" i="64"/>
  <c r="Y26" i="64"/>
  <c r="U26" i="64"/>
  <c r="Q26" i="64"/>
  <c r="O26" i="64"/>
  <c r="M26" i="64"/>
  <c r="N26" i="64" s="1"/>
  <c r="L26" i="64"/>
  <c r="J26" i="64"/>
  <c r="I26" i="64"/>
  <c r="G26" i="64"/>
  <c r="AC25" i="64"/>
  <c r="AA25" i="64"/>
  <c r="V25" i="64"/>
  <c r="U25" i="64"/>
  <c r="R25" i="64"/>
  <c r="Q25" i="64"/>
  <c r="O25" i="64"/>
  <c r="M25" i="64"/>
  <c r="L25" i="64"/>
  <c r="J25" i="64"/>
  <c r="I25" i="64"/>
  <c r="K25" i="64" s="1"/>
  <c r="E25" i="64"/>
  <c r="AC24" i="64"/>
  <c r="U24" i="64"/>
  <c r="Q24" i="64"/>
  <c r="R24" i="64" s="1"/>
  <c r="O24" i="64"/>
  <c r="M24" i="64"/>
  <c r="N24" i="64" s="1"/>
  <c r="L24" i="64"/>
  <c r="J24" i="64"/>
  <c r="I24" i="64"/>
  <c r="E24" i="64"/>
  <c r="AC23" i="64"/>
  <c r="AA23" i="64"/>
  <c r="Y23" i="64"/>
  <c r="X23" i="64"/>
  <c r="W23" i="64"/>
  <c r="V23" i="64"/>
  <c r="R23" i="64"/>
  <c r="P23" i="64"/>
  <c r="P16" i="64" s="1"/>
  <c r="AC22" i="64"/>
  <c r="U22" i="64"/>
  <c r="Q22" i="64"/>
  <c r="O22" i="64"/>
  <c r="M22" i="64"/>
  <c r="L22" i="64"/>
  <c r="J22" i="64"/>
  <c r="I22" i="64"/>
  <c r="K22" i="64" s="1"/>
  <c r="G22" i="64"/>
  <c r="E22" i="64"/>
  <c r="V22" i="64" s="1"/>
  <c r="AC21" i="64"/>
  <c r="U21" i="64"/>
  <c r="AA21" i="64" s="1"/>
  <c r="Q21" i="64"/>
  <c r="R21" i="64" s="1"/>
  <c r="O21" i="64"/>
  <c r="M21" i="64"/>
  <c r="L21" i="64"/>
  <c r="N21" i="64" s="1"/>
  <c r="J21" i="64"/>
  <c r="I21" i="64"/>
  <c r="F21" i="64"/>
  <c r="AC20" i="64"/>
  <c r="AA20" i="64"/>
  <c r="Y20" i="64"/>
  <c r="W20" i="64"/>
  <c r="V20" i="64"/>
  <c r="R20" i="64"/>
  <c r="O20" i="64"/>
  <c r="M20" i="64"/>
  <c r="L20" i="64"/>
  <c r="N20" i="64" s="1"/>
  <c r="J20" i="64"/>
  <c r="I20" i="64"/>
  <c r="H20" i="64"/>
  <c r="G20" i="64"/>
  <c r="F20" i="64"/>
  <c r="AC19" i="64"/>
  <c r="U19" i="64"/>
  <c r="AA19" i="64" s="1"/>
  <c r="Q19" i="64"/>
  <c r="O19" i="64"/>
  <c r="M19" i="64"/>
  <c r="L19" i="64"/>
  <c r="J19" i="64"/>
  <c r="K19" i="64" s="1"/>
  <c r="I19" i="64"/>
  <c r="G19" i="64"/>
  <c r="F19" i="64"/>
  <c r="E19" i="64"/>
  <c r="AC18" i="64"/>
  <c r="U18" i="64"/>
  <c r="AA18" i="64" s="1"/>
  <c r="Q18" i="64"/>
  <c r="O18" i="64"/>
  <c r="M18" i="64"/>
  <c r="L18" i="64"/>
  <c r="N18" i="64" s="1"/>
  <c r="J18" i="64"/>
  <c r="I18" i="64"/>
  <c r="G18" i="64"/>
  <c r="F18" i="64"/>
  <c r="E18" i="64"/>
  <c r="X17" i="64"/>
  <c r="AC17" i="64" s="1"/>
  <c r="U17" i="64"/>
  <c r="Q17" i="64"/>
  <c r="O17" i="64"/>
  <c r="M17" i="64"/>
  <c r="N17" i="64" s="1"/>
  <c r="L17" i="64"/>
  <c r="J17" i="64"/>
  <c r="I17" i="64"/>
  <c r="H17" i="64"/>
  <c r="G17" i="64"/>
  <c r="F17" i="64"/>
  <c r="F16" i="64" s="1"/>
  <c r="F7" i="64" s="1"/>
  <c r="E17" i="64"/>
  <c r="V17" i="64" s="1"/>
  <c r="X16" i="64"/>
  <c r="AC16" i="64" s="1"/>
  <c r="U16" i="64"/>
  <c r="T16" i="64"/>
  <c r="T7" i="64" s="1"/>
  <c r="S16" i="64"/>
  <c r="Q16" i="64"/>
  <c r="O16" i="64"/>
  <c r="M16" i="64"/>
  <c r="L16" i="64"/>
  <c r="J16" i="64"/>
  <c r="K16" i="64" s="1"/>
  <c r="I16" i="64"/>
  <c r="H16" i="64"/>
  <c r="E16" i="64"/>
  <c r="V16" i="64" s="1"/>
  <c r="D16" i="64"/>
  <c r="AC15" i="64"/>
  <c r="U15" i="64"/>
  <c r="AA15" i="64" s="1"/>
  <c r="Q15" i="64"/>
  <c r="R15" i="64" s="1"/>
  <c r="O15" i="64"/>
  <c r="M15" i="64"/>
  <c r="L15" i="64"/>
  <c r="J15" i="64"/>
  <c r="K15" i="64" s="1"/>
  <c r="I15" i="64"/>
  <c r="G15" i="64"/>
  <c r="E15" i="64"/>
  <c r="AC14" i="64"/>
  <c r="Y14" i="64"/>
  <c r="U14" i="64"/>
  <c r="Q14" i="64"/>
  <c r="O14" i="64"/>
  <c r="M14" i="64"/>
  <c r="N14" i="64" s="1"/>
  <c r="L14" i="64"/>
  <c r="J14" i="64"/>
  <c r="I14" i="64"/>
  <c r="G14" i="64"/>
  <c r="E14" i="64"/>
  <c r="V14" i="64" s="1"/>
  <c r="AC13" i="64"/>
  <c r="U13" i="64"/>
  <c r="AA13" i="64" s="1"/>
  <c r="Q13" i="64"/>
  <c r="R13" i="64" s="1"/>
  <c r="O13" i="64"/>
  <c r="M13" i="64"/>
  <c r="L13" i="64"/>
  <c r="J13" i="64"/>
  <c r="K13" i="64" s="1"/>
  <c r="I13" i="64"/>
  <c r="G13" i="64"/>
  <c r="E13" i="64"/>
  <c r="AC12" i="64"/>
  <c r="Y12" i="64"/>
  <c r="U12" i="64"/>
  <c r="Q12" i="64"/>
  <c r="O12" i="64"/>
  <c r="M12" i="64"/>
  <c r="N12" i="64" s="1"/>
  <c r="L12" i="64"/>
  <c r="J12" i="64"/>
  <c r="I12" i="64"/>
  <c r="G12" i="64"/>
  <c r="E12" i="64"/>
  <c r="V12" i="64" s="1"/>
  <c r="X11" i="64"/>
  <c r="AC11" i="64" s="1"/>
  <c r="W11" i="64"/>
  <c r="V11" i="64"/>
  <c r="R11" i="64"/>
  <c r="O11" i="64"/>
  <c r="M11" i="64"/>
  <c r="L11" i="64"/>
  <c r="J11" i="64"/>
  <c r="I11" i="64"/>
  <c r="K11" i="64" s="1"/>
  <c r="H11" i="64"/>
  <c r="G11" i="64"/>
  <c r="AC10" i="64"/>
  <c r="U10" i="64"/>
  <c r="AA10" i="64" s="1"/>
  <c r="T10" i="64"/>
  <c r="S10" i="64"/>
  <c r="Q10" i="64"/>
  <c r="R10" i="64" s="1"/>
  <c r="O10" i="64"/>
  <c r="M10" i="64"/>
  <c r="L10" i="64"/>
  <c r="N10" i="64" s="1"/>
  <c r="J10" i="64"/>
  <c r="I10" i="64"/>
  <c r="G10" i="64"/>
  <c r="E10" i="64"/>
  <c r="D10" i="64"/>
  <c r="AC9" i="64"/>
  <c r="AA9" i="64"/>
  <c r="Y9" i="64"/>
  <c r="W9" i="64"/>
  <c r="V9" i="64"/>
  <c r="R9" i="64"/>
  <c r="P9" i="64"/>
  <c r="O9" i="64"/>
  <c r="M9" i="64"/>
  <c r="N9" i="64" s="1"/>
  <c r="L9" i="64"/>
  <c r="J9" i="64"/>
  <c r="I9" i="64"/>
  <c r="F9" i="64"/>
  <c r="AC8" i="64"/>
  <c r="X8" i="64"/>
  <c r="T8" i="64"/>
  <c r="S8" i="64"/>
  <c r="S277" i="64" s="1"/>
  <c r="Q8" i="64"/>
  <c r="Q277" i="64" s="1"/>
  <c r="P8" i="64"/>
  <c r="O8" i="64"/>
  <c r="M8" i="64"/>
  <c r="N8" i="64" s="1"/>
  <c r="L8" i="64"/>
  <c r="J8" i="64"/>
  <c r="I8" i="64"/>
  <c r="H8" i="64"/>
  <c r="G8" i="64"/>
  <c r="F8" i="64"/>
  <c r="E8" i="64"/>
  <c r="E277" i="64" s="1"/>
  <c r="D8" i="64"/>
  <c r="U7" i="64"/>
  <c r="U276" i="64" s="1"/>
  <c r="S7" i="64"/>
  <c r="S276" i="64" s="1"/>
  <c r="Q7" i="64"/>
  <c r="Q276" i="64" s="1"/>
  <c r="O7" i="64"/>
  <c r="M7" i="64"/>
  <c r="L7" i="64"/>
  <c r="J7" i="64"/>
  <c r="I7" i="64"/>
  <c r="K7" i="64" s="1"/>
  <c r="E7" i="64"/>
  <c r="E276" i="64" s="1"/>
  <c r="R296" i="64" l="1"/>
  <c r="Q309" i="64"/>
  <c r="U301" i="64"/>
  <c r="T301" i="64" s="1"/>
  <c r="W302" i="64"/>
  <c r="U307" i="64"/>
  <c r="W307" i="64" s="1"/>
  <c r="R304" i="64"/>
  <c r="R307" i="64"/>
  <c r="P301" i="64"/>
  <c r="T298" i="64"/>
  <c r="P296" i="64"/>
  <c r="D309" i="64"/>
  <c r="D287" i="64" s="1"/>
  <c r="P294" i="64"/>
  <c r="R27" i="64"/>
  <c r="V27" i="64"/>
  <c r="W22" i="64"/>
  <c r="R35" i="64"/>
  <c r="V80" i="64"/>
  <c r="W84" i="64"/>
  <c r="W85" i="64"/>
  <c r="W92" i="64"/>
  <c r="W94" i="64"/>
  <c r="W104" i="64"/>
  <c r="W105" i="64"/>
  <c r="W108" i="64"/>
  <c r="W116" i="64"/>
  <c r="W118" i="64"/>
  <c r="AA137" i="64"/>
  <c r="R151" i="64"/>
  <c r="W152" i="64"/>
  <c r="R153" i="64"/>
  <c r="W198" i="64"/>
  <c r="Y198" i="64"/>
  <c r="W211" i="64"/>
  <c r="Y211" i="64"/>
  <c r="W226" i="64"/>
  <c r="Y226" i="64"/>
  <c r="V252" i="64"/>
  <c r="AA253" i="64"/>
  <c r="V253" i="64"/>
  <c r="V255" i="64"/>
  <c r="V254" i="64"/>
  <c r="V256" i="64"/>
  <c r="AA257" i="64"/>
  <c r="V257" i="64"/>
  <c r="Y263" i="64"/>
  <c r="R19" i="64"/>
  <c r="AA22" i="64"/>
  <c r="W24" i="64"/>
  <c r="Y24" i="64"/>
  <c r="V28" i="64"/>
  <c r="V35" i="64"/>
  <c r="Y38" i="64"/>
  <c r="R44" i="64"/>
  <c r="R52" i="64"/>
  <c r="AA53" i="64"/>
  <c r="W54" i="64"/>
  <c r="Y54" i="64"/>
  <c r="V63" i="64"/>
  <c r="R65" i="64"/>
  <c r="W66" i="64"/>
  <c r="Y66" i="64"/>
  <c r="Y68" i="64"/>
  <c r="V73" i="64"/>
  <c r="V79" i="64"/>
  <c r="W83" i="64"/>
  <c r="AA85" i="64"/>
  <c r="W86" i="64"/>
  <c r="W93" i="64"/>
  <c r="Y94" i="64"/>
  <c r="AA105" i="64"/>
  <c r="W117" i="64"/>
  <c r="W121" i="64"/>
  <c r="AA121" i="64"/>
  <c r="W125" i="64"/>
  <c r="W129" i="64"/>
  <c r="W133" i="64"/>
  <c r="AA133" i="64"/>
  <c r="W138" i="64"/>
  <c r="Y138" i="64"/>
  <c r="R156" i="64"/>
  <c r="AA162" i="64"/>
  <c r="V162" i="64"/>
  <c r="W167" i="64"/>
  <c r="R194" i="64"/>
  <c r="W208" i="64"/>
  <c r="R209" i="64"/>
  <c r="W210" i="64"/>
  <c r="W216" i="64"/>
  <c r="R217" i="64"/>
  <c r="W225" i="64"/>
  <c r="N7" i="64"/>
  <c r="K8" i="64"/>
  <c r="K9" i="64"/>
  <c r="K10" i="64"/>
  <c r="N11" i="64"/>
  <c r="K12" i="64"/>
  <c r="W12" i="64"/>
  <c r="AA12" i="64"/>
  <c r="N13" i="64"/>
  <c r="K14" i="64"/>
  <c r="W14" i="64"/>
  <c r="AA14" i="64"/>
  <c r="N15" i="64"/>
  <c r="N16" i="64"/>
  <c r="G16" i="64"/>
  <c r="G7" i="64" s="1"/>
  <c r="K17" i="64"/>
  <c r="W17" i="64"/>
  <c r="K18" i="64"/>
  <c r="R18" i="64"/>
  <c r="N19" i="64"/>
  <c r="K20" i="64"/>
  <c r="K21" i="64"/>
  <c r="N22" i="64"/>
  <c r="Y22" i="64"/>
  <c r="K24" i="64"/>
  <c r="V24" i="64"/>
  <c r="AA24" i="64"/>
  <c r="N25" i="64"/>
  <c r="W25" i="64"/>
  <c r="Y25" i="64"/>
  <c r="K26" i="64"/>
  <c r="AA26" i="64"/>
  <c r="N27" i="64"/>
  <c r="W27" i="64"/>
  <c r="Y27" i="64"/>
  <c r="K28" i="64"/>
  <c r="R28" i="64"/>
  <c r="N29" i="64"/>
  <c r="E30" i="64"/>
  <c r="E26" i="64" s="1"/>
  <c r="W26" i="64" s="1"/>
  <c r="K30" i="64"/>
  <c r="R30" i="64"/>
  <c r="N32" i="64"/>
  <c r="V32" i="64"/>
  <c r="K33" i="64"/>
  <c r="N34" i="64"/>
  <c r="W34" i="64"/>
  <c r="N35" i="64"/>
  <c r="K36" i="64"/>
  <c r="K37" i="64"/>
  <c r="K38" i="64"/>
  <c r="V38" i="64"/>
  <c r="N39" i="64"/>
  <c r="Y39" i="64"/>
  <c r="K40" i="64"/>
  <c r="V40" i="64"/>
  <c r="N41" i="64"/>
  <c r="N42" i="64"/>
  <c r="W42" i="64"/>
  <c r="K43" i="64"/>
  <c r="N44" i="64"/>
  <c r="K45" i="64"/>
  <c r="N46" i="64"/>
  <c r="N47" i="64"/>
  <c r="K48" i="64"/>
  <c r="N49" i="64"/>
  <c r="K50" i="64"/>
  <c r="R50" i="64"/>
  <c r="K51" i="64"/>
  <c r="N52" i="64"/>
  <c r="N53" i="64"/>
  <c r="K54" i="64"/>
  <c r="V54" i="64"/>
  <c r="AA54" i="64"/>
  <c r="N55" i="64"/>
  <c r="V55" i="64"/>
  <c r="K56" i="64"/>
  <c r="R56" i="64"/>
  <c r="K57" i="64"/>
  <c r="N58" i="64"/>
  <c r="N59" i="64"/>
  <c r="K60" i="64"/>
  <c r="K61" i="64"/>
  <c r="N62" i="64"/>
  <c r="W62" i="64"/>
  <c r="Y62" i="64"/>
  <c r="K63" i="64"/>
  <c r="R63" i="64"/>
  <c r="N64" i="64"/>
  <c r="V64" i="64"/>
  <c r="N65" i="64"/>
  <c r="W65" i="64"/>
  <c r="Y65" i="64"/>
  <c r="K66" i="64"/>
  <c r="V66" i="64"/>
  <c r="AA66" i="64"/>
  <c r="N67" i="64"/>
  <c r="K68" i="64"/>
  <c r="V68" i="64"/>
  <c r="N69" i="64"/>
  <c r="W69" i="64"/>
  <c r="Y69" i="64"/>
  <c r="K70" i="64"/>
  <c r="R70" i="64"/>
  <c r="K71" i="64"/>
  <c r="N72" i="64"/>
  <c r="W72" i="64"/>
  <c r="Y72" i="64"/>
  <c r="K73" i="64"/>
  <c r="R73" i="64"/>
  <c r="N74" i="64"/>
  <c r="N75" i="64"/>
  <c r="W75" i="64"/>
  <c r="K76" i="64"/>
  <c r="K77" i="64"/>
  <c r="N78" i="64"/>
  <c r="W78" i="64"/>
  <c r="Y78" i="64"/>
  <c r="K79" i="64"/>
  <c r="R79" i="64"/>
  <c r="W79" i="64"/>
  <c r="K80" i="64"/>
  <c r="R80" i="64"/>
  <c r="W80" i="64"/>
  <c r="N81" i="64"/>
  <c r="E82" i="64"/>
  <c r="K82" i="64"/>
  <c r="R82" i="64"/>
  <c r="N83" i="64"/>
  <c r="N84" i="64"/>
  <c r="N85" i="64"/>
  <c r="Y85" i="64"/>
  <c r="K86" i="64"/>
  <c r="V86" i="64"/>
  <c r="AA86" i="64"/>
  <c r="N87" i="64"/>
  <c r="K88" i="64"/>
  <c r="W88" i="64"/>
  <c r="K89" i="64"/>
  <c r="W89" i="64"/>
  <c r="AA89" i="64"/>
  <c r="N90" i="64"/>
  <c r="W90" i="64"/>
  <c r="Y90" i="64"/>
  <c r="K91" i="64"/>
  <c r="R91" i="64"/>
  <c r="N92" i="64"/>
  <c r="N93" i="64"/>
  <c r="Y93" i="64"/>
  <c r="K94" i="64"/>
  <c r="V94" i="64"/>
  <c r="AA94" i="64"/>
  <c r="N95" i="64"/>
  <c r="K96" i="64"/>
  <c r="W96" i="64"/>
  <c r="K97" i="64"/>
  <c r="W97" i="64"/>
  <c r="K98" i="64"/>
  <c r="N99" i="64"/>
  <c r="K100" i="64"/>
  <c r="W100" i="64"/>
  <c r="K101" i="64"/>
  <c r="W101" i="64"/>
  <c r="AA101" i="64"/>
  <c r="N102" i="64"/>
  <c r="W102" i="64"/>
  <c r="Y102" i="64"/>
  <c r="K103" i="64"/>
  <c r="R103" i="64"/>
  <c r="N104" i="64"/>
  <c r="N105" i="64"/>
  <c r="Y105" i="64"/>
  <c r="N106" i="64"/>
  <c r="K107" i="64"/>
  <c r="R107" i="64"/>
  <c r="N108" i="64"/>
  <c r="N109" i="64"/>
  <c r="R109" i="64"/>
  <c r="K110" i="64"/>
  <c r="K111" i="64"/>
  <c r="N112" i="64"/>
  <c r="W112" i="64"/>
  <c r="K113" i="64"/>
  <c r="W113" i="64"/>
  <c r="K114" i="64"/>
  <c r="W114" i="64"/>
  <c r="AA114" i="64"/>
  <c r="N115" i="64"/>
  <c r="W115" i="64"/>
  <c r="Y115" i="64"/>
  <c r="K116" i="64"/>
  <c r="R116" i="64"/>
  <c r="N117" i="64"/>
  <c r="N118" i="64"/>
  <c r="K119" i="64"/>
  <c r="K120" i="64"/>
  <c r="R120" i="64"/>
  <c r="N121" i="64"/>
  <c r="Y121" i="64"/>
  <c r="K122" i="64"/>
  <c r="R122" i="64"/>
  <c r="N123" i="64"/>
  <c r="W123" i="64"/>
  <c r="K124" i="64"/>
  <c r="R124" i="64"/>
  <c r="N125" i="64"/>
  <c r="Y125" i="64"/>
  <c r="K126" i="64"/>
  <c r="R126" i="64"/>
  <c r="N127" i="64"/>
  <c r="W127" i="64"/>
  <c r="K128" i="64"/>
  <c r="R128" i="64"/>
  <c r="N129" i="64"/>
  <c r="Y129" i="64"/>
  <c r="K130" i="64"/>
  <c r="R130" i="64"/>
  <c r="N131" i="64"/>
  <c r="W131" i="64"/>
  <c r="K132" i="64"/>
  <c r="N133" i="64"/>
  <c r="Y133" i="64"/>
  <c r="K134" i="64"/>
  <c r="W134" i="64"/>
  <c r="Y134" i="64"/>
  <c r="N135" i="64"/>
  <c r="W135" i="64"/>
  <c r="N136" i="64"/>
  <c r="N137" i="64"/>
  <c r="K138" i="64"/>
  <c r="V138" i="64"/>
  <c r="AA138" i="64"/>
  <c r="N139" i="64"/>
  <c r="W139" i="64"/>
  <c r="K140" i="64"/>
  <c r="K141" i="64"/>
  <c r="V146" i="64"/>
  <c r="W154" i="64"/>
  <c r="R160" i="64"/>
  <c r="Y162" i="64"/>
  <c r="AA164" i="64"/>
  <c r="W165" i="64"/>
  <c r="R166" i="64"/>
  <c r="AA172" i="64"/>
  <c r="V172" i="64"/>
  <c r="W184" i="64"/>
  <c r="Y184" i="64"/>
  <c r="W191" i="64"/>
  <c r="W192" i="64"/>
  <c r="Y192" i="64"/>
  <c r="AA198" i="64"/>
  <c r="R199" i="64"/>
  <c r="AA203" i="64"/>
  <c r="R205" i="64"/>
  <c r="AA211" i="64"/>
  <c r="W212" i="64"/>
  <c r="R213" i="64"/>
  <c r="W214" i="64"/>
  <c r="W215" i="64"/>
  <c r="Y215" i="64"/>
  <c r="AA226" i="64"/>
  <c r="W227" i="64"/>
  <c r="R228" i="64"/>
  <c r="R235" i="64"/>
  <c r="R239" i="64"/>
  <c r="N141" i="64"/>
  <c r="I279" i="64"/>
  <c r="N142" i="64"/>
  <c r="O279" i="64"/>
  <c r="N143" i="64"/>
  <c r="N144" i="64"/>
  <c r="N145" i="64"/>
  <c r="K146" i="64"/>
  <c r="R146" i="64"/>
  <c r="N147" i="64"/>
  <c r="N148" i="64"/>
  <c r="N150" i="64"/>
  <c r="N151" i="64"/>
  <c r="K152" i="64"/>
  <c r="R152" i="64"/>
  <c r="N153" i="64"/>
  <c r="K154" i="64"/>
  <c r="R154" i="64"/>
  <c r="K155" i="64"/>
  <c r="N156" i="64"/>
  <c r="N157" i="64"/>
  <c r="W157" i="64"/>
  <c r="K158" i="64"/>
  <c r="R158" i="64"/>
  <c r="K159" i="64"/>
  <c r="N160" i="64"/>
  <c r="N161" i="64"/>
  <c r="W161" i="64"/>
  <c r="K162" i="64"/>
  <c r="N163" i="64"/>
  <c r="N164" i="64"/>
  <c r="K165" i="64"/>
  <c r="R165" i="64"/>
  <c r="N166" i="64"/>
  <c r="K167" i="64"/>
  <c r="R167" i="64"/>
  <c r="K168" i="64"/>
  <c r="N169" i="64"/>
  <c r="W169" i="64"/>
  <c r="K170" i="64"/>
  <c r="K171" i="64"/>
  <c r="K172" i="64"/>
  <c r="N173" i="64"/>
  <c r="N174" i="64"/>
  <c r="W174" i="64"/>
  <c r="K175" i="64"/>
  <c r="R175" i="64"/>
  <c r="K176" i="64"/>
  <c r="N177" i="64"/>
  <c r="W177" i="64"/>
  <c r="K178" i="64"/>
  <c r="K179" i="64"/>
  <c r="N180" i="64"/>
  <c r="W180" i="64"/>
  <c r="K181" i="64"/>
  <c r="N182" i="64"/>
  <c r="W182" i="64"/>
  <c r="N183" i="64"/>
  <c r="N184" i="64"/>
  <c r="K185" i="64"/>
  <c r="R185" i="64"/>
  <c r="K186" i="64"/>
  <c r="K187" i="64"/>
  <c r="AA187" i="64"/>
  <c r="N188" i="64"/>
  <c r="K189" i="64"/>
  <c r="W189" i="64"/>
  <c r="AA189" i="64"/>
  <c r="N190" i="64"/>
  <c r="W190" i="64"/>
  <c r="N191" i="64"/>
  <c r="N192" i="64"/>
  <c r="K193" i="64"/>
  <c r="R193" i="64"/>
  <c r="N194" i="64"/>
  <c r="K195" i="64"/>
  <c r="R195" i="64"/>
  <c r="N196" i="64"/>
  <c r="V196" i="64"/>
  <c r="K197" i="64"/>
  <c r="R197" i="64"/>
  <c r="N198" i="64"/>
  <c r="N199" i="64"/>
  <c r="K200" i="64"/>
  <c r="R200" i="64"/>
  <c r="N201" i="64"/>
  <c r="N202" i="64"/>
  <c r="N203" i="64"/>
  <c r="K204" i="64"/>
  <c r="R204" i="64"/>
  <c r="N205" i="64"/>
  <c r="K206" i="64"/>
  <c r="R206" i="64"/>
  <c r="N207" i="64"/>
  <c r="K208" i="64"/>
  <c r="R208" i="64"/>
  <c r="N209" i="64"/>
  <c r="K210" i="64"/>
  <c r="R210" i="64"/>
  <c r="N211" i="64"/>
  <c r="K212" i="64"/>
  <c r="R212" i="64"/>
  <c r="N213" i="64"/>
  <c r="K214" i="64"/>
  <c r="R214" i="64"/>
  <c r="N215" i="64"/>
  <c r="K216" i="64"/>
  <c r="R216" i="64"/>
  <c r="N217" i="64"/>
  <c r="W217" i="64"/>
  <c r="K218" i="64"/>
  <c r="W218" i="64"/>
  <c r="AA218" i="64"/>
  <c r="N219" i="64"/>
  <c r="W219" i="64"/>
  <c r="K220" i="64"/>
  <c r="W220" i="64"/>
  <c r="K221" i="64"/>
  <c r="W221" i="64"/>
  <c r="AA221" i="64"/>
  <c r="N222" i="64"/>
  <c r="W222" i="64"/>
  <c r="K223" i="64"/>
  <c r="W223" i="64"/>
  <c r="AA223" i="64"/>
  <c r="N224" i="64"/>
  <c r="W224" i="64"/>
  <c r="Y224" i="64"/>
  <c r="K225" i="64"/>
  <c r="R225" i="64"/>
  <c r="N226" i="64"/>
  <c r="AA230" i="64"/>
  <c r="V230" i="64"/>
  <c r="W232" i="64"/>
  <c r="W235" i="64"/>
  <c r="V235" i="64"/>
  <c r="AA236" i="64"/>
  <c r="V236" i="64"/>
  <c r="W239" i="64"/>
  <c r="V239" i="64"/>
  <c r="AA240" i="64"/>
  <c r="V240" i="64"/>
  <c r="N243" i="64"/>
  <c r="Y247" i="64"/>
  <c r="E247" i="64"/>
  <c r="V247" i="64" s="1"/>
  <c r="AA249" i="64"/>
  <c r="V249" i="64"/>
  <c r="V261" i="64"/>
  <c r="AA262" i="64"/>
  <c r="V262" i="64"/>
  <c r="AA268" i="64"/>
  <c r="V268" i="64"/>
  <c r="K227" i="64"/>
  <c r="R227" i="64"/>
  <c r="N228" i="64"/>
  <c r="W228" i="64"/>
  <c r="N229" i="64"/>
  <c r="W229" i="64"/>
  <c r="K230" i="64"/>
  <c r="N231" i="64"/>
  <c r="V231" i="64"/>
  <c r="K232" i="64"/>
  <c r="R232" i="64"/>
  <c r="N233" i="64"/>
  <c r="N234" i="64"/>
  <c r="K235" i="64"/>
  <c r="K236" i="64"/>
  <c r="N237" i="64"/>
  <c r="N238" i="64"/>
  <c r="K239" i="64"/>
  <c r="K240" i="64"/>
  <c r="N241" i="64"/>
  <c r="N242" i="64"/>
  <c r="K245" i="64"/>
  <c r="K246" i="64"/>
  <c r="K247" i="64"/>
  <c r="N248" i="64"/>
  <c r="K249" i="64"/>
  <c r="K250" i="64"/>
  <c r="V251" i="64"/>
  <c r="K251" i="64"/>
  <c r="N252" i="64"/>
  <c r="K253" i="64"/>
  <c r="K254" i="64"/>
  <c r="N255" i="64"/>
  <c r="N256" i="64"/>
  <c r="K257" i="64"/>
  <c r="K258" i="64"/>
  <c r="V258" i="64"/>
  <c r="K259" i="64"/>
  <c r="V259" i="64"/>
  <c r="V260" i="64"/>
  <c r="K260" i="64"/>
  <c r="N261" i="64"/>
  <c r="K262" i="64"/>
  <c r="V263" i="64"/>
  <c r="K263" i="64"/>
  <c r="N264" i="64"/>
  <c r="N265" i="64"/>
  <c r="N266" i="64"/>
  <c r="K267" i="64"/>
  <c r="K268" i="64"/>
  <c r="K269" i="64"/>
  <c r="V269" i="64"/>
  <c r="N270" i="64"/>
  <c r="N271" i="64"/>
  <c r="K273" i="64"/>
  <c r="K276" i="64"/>
  <c r="N277" i="64"/>
  <c r="R288" i="64"/>
  <c r="V288" i="64"/>
  <c r="U277" i="64"/>
  <c r="V277" i="64" s="1"/>
  <c r="Y280" i="64"/>
  <c r="W280" i="64"/>
  <c r="W16" i="64"/>
  <c r="R16" i="64"/>
  <c r="D7" i="64"/>
  <c r="D276" i="64" s="1"/>
  <c r="D286" i="64" s="1"/>
  <c r="P7" i="64"/>
  <c r="P286" i="64" s="1"/>
  <c r="T286" i="64"/>
  <c r="T276" i="64"/>
  <c r="V26" i="64"/>
  <c r="R26" i="64"/>
  <c r="H42" i="64"/>
  <c r="H7" i="64" s="1"/>
  <c r="H276" i="64" s="1"/>
  <c r="E278" i="64"/>
  <c r="P278" i="64" s="1"/>
  <c r="E286" i="64"/>
  <c r="E310" i="64" s="1"/>
  <c r="P310" i="64" s="1"/>
  <c r="P276" i="64"/>
  <c r="Q278" i="64"/>
  <c r="Q286" i="64"/>
  <c r="R276" i="64"/>
  <c r="S278" i="64"/>
  <c r="S286" i="64"/>
  <c r="U278" i="64"/>
  <c r="AA278" i="64" s="1"/>
  <c r="W276" i="64"/>
  <c r="U286" i="64"/>
  <c r="V276" i="64"/>
  <c r="V286" i="64" s="1"/>
  <c r="W7" i="64"/>
  <c r="G277" i="64"/>
  <c r="G276" i="64" s="1"/>
  <c r="R277" i="64"/>
  <c r="W277" i="64"/>
  <c r="W8" i="64"/>
  <c r="Y8" i="64"/>
  <c r="AA8" i="64"/>
  <c r="W10" i="64"/>
  <c r="R12" i="64"/>
  <c r="W13" i="64"/>
  <c r="R14" i="64"/>
  <c r="W15" i="64"/>
  <c r="R17" i="64"/>
  <c r="W18" i="64"/>
  <c r="W19" i="64"/>
  <c r="W21" i="64"/>
  <c r="R22" i="64"/>
  <c r="W28" i="64"/>
  <c r="Y28" i="64"/>
  <c r="AA28" i="64"/>
  <c r="W29" i="64"/>
  <c r="W30" i="64"/>
  <c r="R31" i="64"/>
  <c r="AA33" i="64"/>
  <c r="AC34" i="64"/>
  <c r="AA34" i="64"/>
  <c r="Y34" i="64"/>
  <c r="X31" i="64"/>
  <c r="W37" i="64"/>
  <c r="AC37" i="64"/>
  <c r="AA37" i="64"/>
  <c r="Y37" i="64"/>
  <c r="W41" i="64"/>
  <c r="AC41" i="64"/>
  <c r="AA41" i="64"/>
  <c r="Y41" i="64"/>
  <c r="R42" i="64"/>
  <c r="AA43" i="64"/>
  <c r="Y43" i="64"/>
  <c r="V43" i="64"/>
  <c r="W45" i="64"/>
  <c r="AC45" i="64"/>
  <c r="AA45" i="64"/>
  <c r="Y45" i="64"/>
  <c r="AA47" i="64"/>
  <c r="Y47" i="64"/>
  <c r="V47" i="64"/>
  <c r="W49" i="64"/>
  <c r="AC49" i="64"/>
  <c r="AA49" i="64"/>
  <c r="Y49" i="64"/>
  <c r="AA51" i="64"/>
  <c r="Y51" i="64"/>
  <c r="V51" i="64"/>
  <c r="W53" i="64"/>
  <c r="AA55" i="64"/>
  <c r="V57" i="64"/>
  <c r="AA57" i="64"/>
  <c r="AA59" i="64"/>
  <c r="Y59" i="64"/>
  <c r="V59" i="64"/>
  <c r="W61" i="64"/>
  <c r="AA64" i="64"/>
  <c r="AA67" i="64"/>
  <c r="Y67" i="64"/>
  <c r="V67" i="64"/>
  <c r="R7" i="64"/>
  <c r="V7" i="64"/>
  <c r="X7" i="64"/>
  <c r="D277" i="64"/>
  <c r="P277" i="64" s="1"/>
  <c r="F277" i="64"/>
  <c r="F276" i="64" s="1"/>
  <c r="H277" i="64"/>
  <c r="R8" i="64"/>
  <c r="T277" i="64"/>
  <c r="V8" i="64"/>
  <c r="X277" i="64"/>
  <c r="V10" i="64"/>
  <c r="Y10" i="64"/>
  <c r="Y11" i="64"/>
  <c r="AA11" i="64"/>
  <c r="V13" i="64"/>
  <c r="Y13" i="64"/>
  <c r="V15" i="64"/>
  <c r="Y15" i="64"/>
  <c r="Y16" i="64"/>
  <c r="AA16" i="64"/>
  <c r="Y17" i="64"/>
  <c r="AA17" i="64"/>
  <c r="V18" i="64"/>
  <c r="Y18" i="64"/>
  <c r="V19" i="64"/>
  <c r="Y19" i="64"/>
  <c r="V21" i="64"/>
  <c r="Y21" i="64"/>
  <c r="V29" i="64"/>
  <c r="Y29" i="64"/>
  <c r="V30" i="64"/>
  <c r="Y30" i="64"/>
  <c r="K31" i="64"/>
  <c r="V31" i="64"/>
  <c r="AA32" i="64"/>
  <c r="Y33" i="64"/>
  <c r="W35" i="64"/>
  <c r="R37" i="64"/>
  <c r="W38" i="64"/>
  <c r="R41" i="64"/>
  <c r="AA42" i="64"/>
  <c r="Y42" i="64"/>
  <c r="V42" i="64"/>
  <c r="R43" i="64"/>
  <c r="W43" i="64"/>
  <c r="W44" i="64"/>
  <c r="X44" i="64"/>
  <c r="R45" i="64"/>
  <c r="AA46" i="64"/>
  <c r="Y46" i="64"/>
  <c r="V46" i="64"/>
  <c r="R47" i="64"/>
  <c r="W47" i="64"/>
  <c r="W48" i="64"/>
  <c r="X48" i="64"/>
  <c r="R49" i="64"/>
  <c r="AA50" i="64"/>
  <c r="Y50" i="64"/>
  <c r="V50" i="64"/>
  <c r="R51" i="64"/>
  <c r="W51" i="64"/>
  <c r="W52" i="64"/>
  <c r="AC52" i="64"/>
  <c r="AA52" i="64"/>
  <c r="Y52" i="64"/>
  <c r="R53" i="64"/>
  <c r="W55" i="64"/>
  <c r="Y55" i="64"/>
  <c r="AA56" i="64"/>
  <c r="Y56" i="64"/>
  <c r="V56" i="64"/>
  <c r="R57" i="64"/>
  <c r="W57" i="64"/>
  <c r="Y57" i="64"/>
  <c r="AA58" i="64"/>
  <c r="Y58" i="64"/>
  <c r="V58" i="64"/>
  <c r="R59" i="64"/>
  <c r="W59" i="64"/>
  <c r="W60" i="64"/>
  <c r="AC60" i="64"/>
  <c r="AA60" i="64"/>
  <c r="Y60" i="64"/>
  <c r="R61" i="64"/>
  <c r="W63" i="64"/>
  <c r="W64" i="64"/>
  <c r="Y64" i="64"/>
  <c r="W67" i="64"/>
  <c r="W68" i="64"/>
  <c r="AA70" i="64"/>
  <c r="Y70" i="64"/>
  <c r="V70" i="64"/>
  <c r="R71" i="64"/>
  <c r="W73" i="64"/>
  <c r="Y73" i="64"/>
  <c r="AA74" i="64"/>
  <c r="Y74" i="64"/>
  <c r="V74" i="64"/>
  <c r="R75" i="64"/>
  <c r="W76" i="64"/>
  <c r="AC76" i="64"/>
  <c r="AA76" i="64"/>
  <c r="Y76" i="64"/>
  <c r="X63" i="64"/>
  <c r="R77" i="64"/>
  <c r="W106" i="64"/>
  <c r="V106" i="64"/>
  <c r="W71" i="64"/>
  <c r="AA73" i="64"/>
  <c r="AA75" i="64"/>
  <c r="Y75" i="64"/>
  <c r="V75" i="64"/>
  <c r="W77" i="64"/>
  <c r="V99" i="64"/>
  <c r="W99" i="64"/>
  <c r="R99" i="64"/>
  <c r="X279" i="64"/>
  <c r="AC278" i="64"/>
  <c r="Y278" i="64"/>
  <c r="W82" i="64"/>
  <c r="R83" i="64"/>
  <c r="R84" i="64"/>
  <c r="R85" i="64"/>
  <c r="W87" i="64"/>
  <c r="R88" i="64"/>
  <c r="R89" i="64"/>
  <c r="W91" i="64"/>
  <c r="R92" i="64"/>
  <c r="R93" i="64"/>
  <c r="W95" i="64"/>
  <c r="R96" i="64"/>
  <c r="R97" i="64"/>
  <c r="R100" i="64"/>
  <c r="R101" i="64"/>
  <c r="V101" i="64"/>
  <c r="W103" i="64"/>
  <c r="R104" i="64"/>
  <c r="R105" i="64"/>
  <c r="W107" i="64"/>
  <c r="R108" i="64"/>
  <c r="V108" i="64"/>
  <c r="V109" i="64"/>
  <c r="E111" i="64"/>
  <c r="V112" i="64"/>
  <c r="Y112" i="64"/>
  <c r="AA112" i="64"/>
  <c r="Y113" i="64"/>
  <c r="AA113" i="64"/>
  <c r="AC113" i="64"/>
  <c r="V116" i="64"/>
  <c r="Y116" i="64"/>
  <c r="AA116" i="64"/>
  <c r="Y117" i="64"/>
  <c r="AA117" i="64"/>
  <c r="AC117" i="64"/>
  <c r="Y118" i="64"/>
  <c r="AA118" i="64"/>
  <c r="AC118" i="64"/>
  <c r="V120" i="64"/>
  <c r="Y120" i="64"/>
  <c r="AA120" i="64"/>
  <c r="V122" i="64"/>
  <c r="V123" i="64"/>
  <c r="Y123" i="64"/>
  <c r="AA123" i="64"/>
  <c r="V124" i="64"/>
  <c r="Y124" i="64"/>
  <c r="AA124" i="64"/>
  <c r="V126" i="64"/>
  <c r="V127" i="64"/>
  <c r="Y127" i="64"/>
  <c r="AA127" i="64"/>
  <c r="V128" i="64"/>
  <c r="Y128" i="64"/>
  <c r="AA128" i="64"/>
  <c r="V130" i="64"/>
  <c r="V131" i="64"/>
  <c r="Y131" i="64"/>
  <c r="AA131" i="64"/>
  <c r="V132" i="64"/>
  <c r="Y132" i="64"/>
  <c r="AA132" i="64"/>
  <c r="AA134" i="64"/>
  <c r="E136" i="64"/>
  <c r="W136" i="64"/>
  <c r="AC136" i="64"/>
  <c r="AA136" i="64"/>
  <c r="Y136" i="64"/>
  <c r="R137" i="64"/>
  <c r="W140" i="64"/>
  <c r="AC140" i="64"/>
  <c r="AA140" i="64"/>
  <c r="Y140" i="64"/>
  <c r="R141" i="64"/>
  <c r="AC142" i="64"/>
  <c r="AA142" i="64"/>
  <c r="Y142" i="64"/>
  <c r="AA144" i="64"/>
  <c r="Y144" i="64"/>
  <c r="V144" i="64"/>
  <c r="W145" i="64"/>
  <c r="W146" i="64"/>
  <c r="W148" i="64"/>
  <c r="V151" i="64"/>
  <c r="AA151" i="64"/>
  <c r="W153" i="64"/>
  <c r="AA154" i="64"/>
  <c r="Y154" i="64"/>
  <c r="V154" i="64"/>
  <c r="R155" i="64"/>
  <c r="AA156" i="64"/>
  <c r="Y156" i="64"/>
  <c r="V156" i="64"/>
  <c r="R157" i="64"/>
  <c r="AA158" i="64"/>
  <c r="Y158" i="64"/>
  <c r="V158" i="64"/>
  <c r="R159" i="64"/>
  <c r="AA160" i="64"/>
  <c r="Y160" i="64"/>
  <c r="V160" i="64"/>
  <c r="R161" i="64"/>
  <c r="W162" i="64"/>
  <c r="AA163" i="64"/>
  <c r="Y163" i="64"/>
  <c r="V163" i="64"/>
  <c r="R164" i="64"/>
  <c r="W166" i="64"/>
  <c r="AA167" i="64"/>
  <c r="Y167" i="64"/>
  <c r="V167" i="64"/>
  <c r="R168" i="64"/>
  <c r="W170" i="64"/>
  <c r="AC170" i="64"/>
  <c r="AA170" i="64"/>
  <c r="Y170" i="64"/>
  <c r="R171" i="64"/>
  <c r="W172" i="64"/>
  <c r="AA173" i="64"/>
  <c r="Y173" i="64"/>
  <c r="V173" i="64"/>
  <c r="R174" i="64"/>
  <c r="AA175" i="64"/>
  <c r="Y175" i="64"/>
  <c r="V175" i="64"/>
  <c r="R176" i="64"/>
  <c r="W178" i="64"/>
  <c r="AC178" i="64"/>
  <c r="AA178" i="64"/>
  <c r="Y178" i="64"/>
  <c r="R179" i="64"/>
  <c r="W181" i="64"/>
  <c r="AC182" i="64"/>
  <c r="AA182" i="64"/>
  <c r="Y182" i="64"/>
  <c r="R183" i="64"/>
  <c r="V187" i="64"/>
  <c r="R187" i="64"/>
  <c r="E186" i="64"/>
  <c r="Y36" i="64"/>
  <c r="X80" i="64"/>
  <c r="Y81" i="64"/>
  <c r="AA81" i="64"/>
  <c r="AC81" i="64"/>
  <c r="V82" i="64"/>
  <c r="Y82" i="64"/>
  <c r="Y83" i="64"/>
  <c r="AA83" i="64"/>
  <c r="Y84" i="64"/>
  <c r="AA84" i="64"/>
  <c r="V87" i="64"/>
  <c r="Y87" i="64"/>
  <c r="Y88" i="64"/>
  <c r="AA88" i="64"/>
  <c r="V91" i="64"/>
  <c r="Y91" i="64"/>
  <c r="Y92" i="64"/>
  <c r="AA92" i="64"/>
  <c r="V95" i="64"/>
  <c r="Y95" i="64"/>
  <c r="Y96" i="64"/>
  <c r="AA96" i="64"/>
  <c r="Y97" i="64"/>
  <c r="AA97" i="64"/>
  <c r="Y100" i="64"/>
  <c r="AA100" i="64"/>
  <c r="V103" i="64"/>
  <c r="Y103" i="64"/>
  <c r="Y104" i="64"/>
  <c r="AA104" i="64"/>
  <c r="V107" i="64"/>
  <c r="Y107" i="64"/>
  <c r="Y108" i="64"/>
  <c r="AA108" i="64"/>
  <c r="W109" i="64"/>
  <c r="Y109" i="64"/>
  <c r="R113" i="64"/>
  <c r="R114" i="64"/>
  <c r="R117" i="64"/>
  <c r="R118" i="64"/>
  <c r="R121" i="64"/>
  <c r="W122" i="64"/>
  <c r="Y122" i="64"/>
  <c r="R125" i="64"/>
  <c r="W126" i="64"/>
  <c r="Y126" i="64"/>
  <c r="R129" i="64"/>
  <c r="W130" i="64"/>
  <c r="Y130" i="64"/>
  <c r="R133" i="64"/>
  <c r="AA135" i="64"/>
  <c r="Y135" i="64"/>
  <c r="V135" i="64"/>
  <c r="W137" i="64"/>
  <c r="AA139" i="64"/>
  <c r="Y139" i="64"/>
  <c r="V139" i="64"/>
  <c r="R140" i="64"/>
  <c r="W141" i="64"/>
  <c r="AC141" i="64"/>
  <c r="AA141" i="64"/>
  <c r="Y141" i="64"/>
  <c r="AA147" i="64"/>
  <c r="Y147" i="64"/>
  <c r="V147" i="64"/>
  <c r="R148" i="64"/>
  <c r="AA149" i="64"/>
  <c r="Y149" i="64"/>
  <c r="V149" i="64"/>
  <c r="AC150" i="64"/>
  <c r="AA150" i="64"/>
  <c r="Y150" i="64"/>
  <c r="X146" i="64"/>
  <c r="AA152" i="64"/>
  <c r="Y152" i="64"/>
  <c r="V152" i="64"/>
  <c r="AA155" i="64"/>
  <c r="Y155" i="64"/>
  <c r="V155" i="64"/>
  <c r="AA157" i="64"/>
  <c r="Y157" i="64"/>
  <c r="V157" i="64"/>
  <c r="AA159" i="64"/>
  <c r="Y159" i="64"/>
  <c r="V159" i="64"/>
  <c r="AA161" i="64"/>
  <c r="Y161" i="64"/>
  <c r="V161" i="64"/>
  <c r="W164" i="64"/>
  <c r="AA165" i="64"/>
  <c r="Y165" i="64"/>
  <c r="V165" i="64"/>
  <c r="W168" i="64"/>
  <c r="AA169" i="64"/>
  <c r="Y169" i="64"/>
  <c r="V169" i="64"/>
  <c r="W171" i="64"/>
  <c r="AC171" i="64"/>
  <c r="AA171" i="64"/>
  <c r="Y171" i="64"/>
  <c r="AA174" i="64"/>
  <c r="Y174" i="64"/>
  <c r="V174" i="64"/>
  <c r="W176" i="64"/>
  <c r="AA177" i="64"/>
  <c r="Y177" i="64"/>
  <c r="V177" i="64"/>
  <c r="W179" i="64"/>
  <c r="AA180" i="64"/>
  <c r="Y180" i="64"/>
  <c r="V180" i="64"/>
  <c r="R181" i="64"/>
  <c r="W183" i="64"/>
  <c r="R184" i="64"/>
  <c r="W185" i="64"/>
  <c r="W188" i="64"/>
  <c r="R189" i="64"/>
  <c r="V189" i="64"/>
  <c r="R191" i="64"/>
  <c r="R192" i="64"/>
  <c r="W193" i="64"/>
  <c r="W194" i="64"/>
  <c r="W195" i="64"/>
  <c r="Y195" i="64"/>
  <c r="AA195" i="64"/>
  <c r="W196" i="64"/>
  <c r="Y196" i="64"/>
  <c r="AA196" i="64"/>
  <c r="W197" i="64"/>
  <c r="R198" i="64"/>
  <c r="W199" i="64"/>
  <c r="W200" i="64"/>
  <c r="V201" i="64"/>
  <c r="AA201" i="64"/>
  <c r="W203" i="64"/>
  <c r="AA204" i="64"/>
  <c r="Y204" i="64"/>
  <c r="V204" i="64"/>
  <c r="AA206" i="64"/>
  <c r="Y206" i="64"/>
  <c r="V206" i="64"/>
  <c r="H278" i="64"/>
  <c r="H279" i="64" s="1"/>
  <c r="Y183" i="64"/>
  <c r="AA183" i="64"/>
  <c r="V185" i="64"/>
  <c r="Y185" i="64"/>
  <c r="V188" i="64"/>
  <c r="Y188" i="64"/>
  <c r="Y190" i="64"/>
  <c r="AA190" i="64"/>
  <c r="Y191" i="64"/>
  <c r="AA191" i="64"/>
  <c r="V193" i="64"/>
  <c r="Y193" i="64"/>
  <c r="V194" i="64"/>
  <c r="Y194" i="64"/>
  <c r="V197" i="64"/>
  <c r="Y197" i="64"/>
  <c r="V199" i="64"/>
  <c r="Y199" i="64"/>
  <c r="V200" i="64"/>
  <c r="Y200" i="64"/>
  <c r="R201" i="64"/>
  <c r="W201" i="64"/>
  <c r="Y201" i="64"/>
  <c r="AA202" i="64"/>
  <c r="Y202" i="64"/>
  <c r="V202" i="64"/>
  <c r="R203" i="64"/>
  <c r="W204" i="64"/>
  <c r="V205" i="64"/>
  <c r="AA205" i="64"/>
  <c r="W206" i="64"/>
  <c r="V207" i="64"/>
  <c r="R207" i="64"/>
  <c r="W207" i="64"/>
  <c r="V208" i="64"/>
  <c r="Y208" i="64"/>
  <c r="AA208" i="64"/>
  <c r="V209" i="64"/>
  <c r="V210" i="64"/>
  <c r="Y210" i="64"/>
  <c r="AA210" i="64"/>
  <c r="V212" i="64"/>
  <c r="Y212" i="64"/>
  <c r="AA212" i="64"/>
  <c r="V213" i="64"/>
  <c r="V214" i="64"/>
  <c r="Y214" i="64"/>
  <c r="AA214" i="64"/>
  <c r="V216" i="64"/>
  <c r="Y216" i="64"/>
  <c r="AA216" i="64"/>
  <c r="V217" i="64"/>
  <c r="Y217" i="64"/>
  <c r="AA217" i="64"/>
  <c r="V219" i="64"/>
  <c r="Y219" i="64"/>
  <c r="AA219" i="64"/>
  <c r="Y220" i="64"/>
  <c r="AA220" i="64"/>
  <c r="AC220" i="64"/>
  <c r="V222" i="64"/>
  <c r="Y222" i="64"/>
  <c r="AA222" i="64"/>
  <c r="V225" i="64"/>
  <c r="Y225" i="64"/>
  <c r="AA225" i="64"/>
  <c r="V227" i="64"/>
  <c r="Y227" i="64"/>
  <c r="AA227" i="64"/>
  <c r="V228" i="64"/>
  <c r="Y228" i="64"/>
  <c r="AA228" i="64"/>
  <c r="W230" i="64"/>
  <c r="AA231" i="64"/>
  <c r="AA233" i="64"/>
  <c r="Y233" i="64"/>
  <c r="V233" i="64"/>
  <c r="R234" i="64"/>
  <c r="W236" i="64"/>
  <c r="AA237" i="64"/>
  <c r="Y237" i="64"/>
  <c r="V237" i="64"/>
  <c r="R238" i="64"/>
  <c r="W240" i="64"/>
  <c r="AA241" i="64"/>
  <c r="Y241" i="64"/>
  <c r="V241" i="64"/>
  <c r="R242" i="64"/>
  <c r="W243" i="64"/>
  <c r="AC243" i="64"/>
  <c r="AA243" i="64"/>
  <c r="Y243" i="64"/>
  <c r="W244" i="64"/>
  <c r="AC244" i="64"/>
  <c r="AA244" i="64"/>
  <c r="Y244" i="64"/>
  <c r="AA245" i="64"/>
  <c r="Y245" i="64"/>
  <c r="V245" i="64"/>
  <c r="AA246" i="64"/>
  <c r="Y246" i="64"/>
  <c r="V246" i="64"/>
  <c r="Y248" i="64"/>
  <c r="V250" i="64"/>
  <c r="W209" i="64"/>
  <c r="Y209" i="64"/>
  <c r="R211" i="64"/>
  <c r="W213" i="64"/>
  <c r="Y213" i="64"/>
  <c r="R215" i="64"/>
  <c r="R218" i="64"/>
  <c r="R220" i="64"/>
  <c r="R221" i="64"/>
  <c r="R223" i="64"/>
  <c r="R226" i="64"/>
  <c r="AA229" i="64"/>
  <c r="Y229" i="64"/>
  <c r="V229" i="64"/>
  <c r="AA232" i="64"/>
  <c r="Y232" i="64"/>
  <c r="V232" i="64"/>
  <c r="W234" i="64"/>
  <c r="AC235" i="64"/>
  <c r="AA235" i="64"/>
  <c r="Y235" i="64"/>
  <c r="W238" i="64"/>
  <c r="AC239" i="64"/>
  <c r="AA239" i="64"/>
  <c r="Y239" i="64"/>
  <c r="W242" i="64"/>
  <c r="R244" i="64"/>
  <c r="R245" i="64"/>
  <c r="W245" i="64"/>
  <c r="R246" i="64"/>
  <c r="AA248" i="64"/>
  <c r="Y252" i="64"/>
  <c r="AA252" i="64"/>
  <c r="Y256" i="64"/>
  <c r="AA256" i="64"/>
  <c r="Y258" i="64"/>
  <c r="AA258" i="64"/>
  <c r="AA261" i="64"/>
  <c r="AA269" i="64"/>
  <c r="J279" i="64"/>
  <c r="K278" i="64"/>
  <c r="K279" i="64" s="1"/>
  <c r="P309" i="64"/>
  <c r="E287" i="64"/>
  <c r="Y249" i="64"/>
  <c r="Y250" i="64"/>
  <c r="AA250" i="64"/>
  <c r="Y251" i="64"/>
  <c r="Y253" i="64"/>
  <c r="Y254" i="64"/>
  <c r="Y255" i="64"/>
  <c r="AA255" i="64"/>
  <c r="Y257" i="64"/>
  <c r="AC259" i="64"/>
  <c r="AA259" i="64"/>
  <c r="Y259" i="64"/>
  <c r="Y261" i="64"/>
  <c r="V265" i="64"/>
  <c r="AA265" i="64"/>
  <c r="AA267" i="64"/>
  <c r="Y269" i="64"/>
  <c r="P288" i="64"/>
  <c r="R294" i="64"/>
  <c r="T296" i="64"/>
  <c r="T309" i="64" s="1"/>
  <c r="S309" i="64"/>
  <c r="Y260" i="64"/>
  <c r="Y262" i="64"/>
  <c r="Y264" i="64"/>
  <c r="Y268" i="64"/>
  <c r="Y270" i="64"/>
  <c r="L279" i="64"/>
  <c r="N278" i="64"/>
  <c r="N279" i="64" s="1"/>
  <c r="AC280" i="64"/>
  <c r="R298" i="64"/>
  <c r="U309" i="64" l="1"/>
  <c r="V309" i="64" s="1"/>
  <c r="V287" i="64" s="1"/>
  <c r="P287" i="64"/>
  <c r="R278" i="64"/>
  <c r="T310" i="64"/>
  <c r="T287" i="64"/>
  <c r="X79" i="64"/>
  <c r="AC80" i="64"/>
  <c r="AA80" i="64"/>
  <c r="Y80" i="64"/>
  <c r="V186" i="64"/>
  <c r="R186" i="64"/>
  <c r="E150" i="64"/>
  <c r="V111" i="64"/>
  <c r="R111" i="64"/>
  <c r="E110" i="64"/>
  <c r="AA279" i="64"/>
  <c r="AC279" i="64"/>
  <c r="AC44" i="64"/>
  <c r="AA44" i="64"/>
  <c r="Y44" i="64"/>
  <c r="AA277" i="64"/>
  <c r="AC277" i="64"/>
  <c r="Y277" i="64"/>
  <c r="AC31" i="64"/>
  <c r="Y31" i="64"/>
  <c r="AA31" i="64"/>
  <c r="T278" i="64"/>
  <c r="S287" i="64"/>
  <c r="S310" i="64"/>
  <c r="Q310" i="64"/>
  <c r="R309" i="64"/>
  <c r="Q287" i="64"/>
  <c r="R287" i="64" s="1"/>
  <c r="X145" i="64"/>
  <c r="AC146" i="64"/>
  <c r="Y146" i="64"/>
  <c r="AA146" i="64"/>
  <c r="W186" i="64"/>
  <c r="V136" i="64"/>
  <c r="R136" i="64"/>
  <c r="Y279" i="64"/>
  <c r="W111" i="64"/>
  <c r="AA63" i="64"/>
  <c r="AC63" i="64"/>
  <c r="Y63" i="64"/>
  <c r="AC48" i="64"/>
  <c r="AA48" i="64"/>
  <c r="Y48" i="64"/>
  <c r="X40" i="64"/>
  <c r="X276" i="64"/>
  <c r="Z7" i="64"/>
  <c r="AC7" i="64"/>
  <c r="AA7" i="64"/>
  <c r="Y7" i="64"/>
  <c r="W286" i="64"/>
  <c r="W278" i="64"/>
  <c r="V278" i="64"/>
  <c r="R286" i="64"/>
  <c r="W309" i="64" l="1"/>
  <c r="U287" i="64"/>
  <c r="W287" i="64" s="1"/>
  <c r="U310" i="64"/>
  <c r="X286" i="64"/>
  <c r="AC276" i="64"/>
  <c r="AA276" i="64"/>
  <c r="Y276" i="64"/>
  <c r="Y286" i="64" s="1"/>
  <c r="Z276" i="64"/>
  <c r="Z273" i="64"/>
  <c r="X271" i="64"/>
  <c r="Z269" i="64"/>
  <c r="Z267" i="64"/>
  <c r="Z265" i="64"/>
  <c r="Z261" i="64"/>
  <c r="AB276" i="64"/>
  <c r="Z270" i="64"/>
  <c r="Z264" i="64"/>
  <c r="Z262" i="64"/>
  <c r="Z258" i="64"/>
  <c r="Z256" i="64"/>
  <c r="Z252" i="64"/>
  <c r="Z248" i="64"/>
  <c r="Z242" i="64"/>
  <c r="Z240" i="64"/>
  <c r="Z238" i="64"/>
  <c r="Z236" i="64"/>
  <c r="Z234" i="64"/>
  <c r="Z230" i="64"/>
  <c r="Z268" i="64"/>
  <c r="Z260" i="64"/>
  <c r="Z259" i="64"/>
  <c r="Z257" i="64"/>
  <c r="Z254" i="64"/>
  <c r="Z253" i="64"/>
  <c r="Z251" i="64"/>
  <c r="Z244" i="64"/>
  <c r="Z243" i="64"/>
  <c r="Z232" i="64"/>
  <c r="Z229" i="64"/>
  <c r="Z228" i="64"/>
  <c r="Z227" i="64"/>
  <c r="Z225" i="64"/>
  <c r="Z222" i="64"/>
  <c r="Z219" i="64"/>
  <c r="Z217" i="64"/>
  <c r="Z216" i="64"/>
  <c r="Z214" i="64"/>
  <c r="Z212" i="64"/>
  <c r="Z210" i="64"/>
  <c r="Z208" i="64"/>
  <c r="Z249" i="64"/>
  <c r="Z246" i="64"/>
  <c r="Z245" i="64"/>
  <c r="Z241" i="64"/>
  <c r="Z237" i="64"/>
  <c r="Z233" i="64"/>
  <c r="Z226" i="64"/>
  <c r="Z224" i="64"/>
  <c r="Z223" i="64"/>
  <c r="Z221" i="64"/>
  <c r="Z218" i="64"/>
  <c r="Z215" i="64"/>
  <c r="Z211" i="64"/>
  <c r="Z207" i="64"/>
  <c r="Z203" i="64"/>
  <c r="Z202" i="64"/>
  <c r="Z198" i="64"/>
  <c r="Z192" i="64"/>
  <c r="Z189" i="64"/>
  <c r="Z187" i="64"/>
  <c r="Z186" i="64"/>
  <c r="Z184" i="64"/>
  <c r="Z181" i="64"/>
  <c r="Z179" i="64"/>
  <c r="Z176" i="64"/>
  <c r="Z172" i="64"/>
  <c r="Z168" i="64"/>
  <c r="Z166" i="64"/>
  <c r="Z164" i="64"/>
  <c r="Z162" i="64"/>
  <c r="Z153" i="64"/>
  <c r="Z148" i="64"/>
  <c r="Z143" i="64"/>
  <c r="Z138" i="64"/>
  <c r="Z137" i="64"/>
  <c r="Z206" i="64"/>
  <c r="Z204" i="64"/>
  <c r="Z200" i="64"/>
  <c r="Z199" i="64"/>
  <c r="Z197" i="64"/>
  <c r="Z194" i="64"/>
  <c r="Z193" i="64"/>
  <c r="Z188" i="64"/>
  <c r="Z185" i="64"/>
  <c r="Z182" i="64"/>
  <c r="Z180" i="64"/>
  <c r="Z178" i="64"/>
  <c r="Z177" i="64"/>
  <c r="Z174" i="64"/>
  <c r="Z170" i="64"/>
  <c r="Z169" i="64"/>
  <c r="Z165" i="64"/>
  <c r="Z161" i="64"/>
  <c r="Z159" i="64"/>
  <c r="Z157" i="64"/>
  <c r="Z155" i="64"/>
  <c r="Z152" i="64"/>
  <c r="Z149" i="64"/>
  <c r="Z147" i="64"/>
  <c r="Z142" i="64"/>
  <c r="Z140" i="64"/>
  <c r="Z139" i="64"/>
  <c r="Z136" i="64"/>
  <c r="Z135" i="64"/>
  <c r="Z132" i="64"/>
  <c r="Z131" i="64"/>
  <c r="Z128" i="64"/>
  <c r="Z127" i="64"/>
  <c r="Z124" i="64"/>
  <c r="Z123" i="64"/>
  <c r="Z120" i="64"/>
  <c r="Z119" i="64"/>
  <c r="Z116" i="64"/>
  <c r="Z112" i="64"/>
  <c r="Z106" i="64"/>
  <c r="Z105" i="64"/>
  <c r="Z102" i="64"/>
  <c r="Z101" i="64"/>
  <c r="Z98" i="64"/>
  <c r="Z94" i="64"/>
  <c r="Z93" i="64"/>
  <c r="Z90" i="64"/>
  <c r="Z89" i="64"/>
  <c r="Z86" i="64"/>
  <c r="Z85" i="64"/>
  <c r="Z78" i="64"/>
  <c r="Z77" i="64"/>
  <c r="Z72" i="64"/>
  <c r="Z71" i="64"/>
  <c r="Z69" i="64"/>
  <c r="Z68" i="64"/>
  <c r="Z66" i="64"/>
  <c r="Z65" i="64"/>
  <c r="Z62" i="64"/>
  <c r="Z61" i="64"/>
  <c r="Z54" i="64"/>
  <c r="Z53" i="64"/>
  <c r="Z39" i="64"/>
  <c r="Z38" i="64"/>
  <c r="Z35" i="64"/>
  <c r="Z33" i="64"/>
  <c r="Z175" i="64"/>
  <c r="Z173" i="64"/>
  <c r="Z167" i="64"/>
  <c r="Z163" i="64"/>
  <c r="Z160" i="64"/>
  <c r="Z158" i="64"/>
  <c r="Z156" i="64"/>
  <c r="Z154" i="64"/>
  <c r="Z144" i="64"/>
  <c r="Z133" i="64"/>
  <c r="Z129" i="64"/>
  <c r="Z125" i="64"/>
  <c r="Z121" i="64"/>
  <c r="Z115" i="64"/>
  <c r="Z114" i="64"/>
  <c r="Z111" i="64"/>
  <c r="Z110" i="64"/>
  <c r="Z107" i="64"/>
  <c r="Z103" i="64"/>
  <c r="Z99" i="64"/>
  <c r="Z95" i="64"/>
  <c r="Z91" i="64"/>
  <c r="Z87" i="64"/>
  <c r="Z82" i="64"/>
  <c r="Z76" i="64"/>
  <c r="Z75" i="64"/>
  <c r="Z74" i="64"/>
  <c r="Z70" i="64"/>
  <c r="Z58" i="64"/>
  <c r="Z56" i="64"/>
  <c r="Z50" i="64"/>
  <c r="Z46" i="64"/>
  <c r="Z42" i="64"/>
  <c r="Z36" i="64"/>
  <c r="Z27" i="64"/>
  <c r="Z26" i="64"/>
  <c r="Z25" i="64"/>
  <c r="Z24" i="64"/>
  <c r="Z22" i="64"/>
  <c r="Z14" i="64"/>
  <c r="Z12" i="64"/>
  <c r="Z67" i="64"/>
  <c r="Z60" i="64"/>
  <c r="Z59" i="64"/>
  <c r="Z52" i="64"/>
  <c r="Z51" i="64"/>
  <c r="Z47" i="64"/>
  <c r="Z43" i="64"/>
  <c r="Z30" i="64"/>
  <c r="Z29" i="64"/>
  <c r="Z21" i="64"/>
  <c r="Z20" i="64"/>
  <c r="Z19" i="64"/>
  <c r="Z18" i="64"/>
  <c r="Z15" i="64"/>
  <c r="Z13" i="64"/>
  <c r="Z10" i="64"/>
  <c r="Z9" i="64"/>
  <c r="Z11" i="64"/>
  <c r="Z16" i="64"/>
  <c r="Z8" i="64"/>
  <c r="Z23" i="64"/>
  <c r="Z37" i="64"/>
  <c r="Z41" i="64"/>
  <c r="Z49" i="64"/>
  <c r="Z141" i="64"/>
  <c r="Z171" i="64"/>
  <c r="Z278" i="64"/>
  <c r="Z84" i="64"/>
  <c r="Z92" i="64"/>
  <c r="Z97" i="64"/>
  <c r="Z109" i="64"/>
  <c r="Z57" i="64"/>
  <c r="Z73" i="64"/>
  <c r="Z113" i="64"/>
  <c r="Z183" i="64"/>
  <c r="Z191" i="64"/>
  <c r="Z195" i="64"/>
  <c r="Z235" i="64"/>
  <c r="Z201" i="64"/>
  <c r="Z209" i="64"/>
  <c r="Z213" i="64"/>
  <c r="Z250" i="64"/>
  <c r="Z255" i="64"/>
  <c r="Z247" i="64"/>
  <c r="Z17" i="64"/>
  <c r="Z28" i="64"/>
  <c r="Z34" i="64"/>
  <c r="Z45" i="64"/>
  <c r="Z150" i="64"/>
  <c r="Z81" i="64"/>
  <c r="Z83" i="64"/>
  <c r="Z88" i="64"/>
  <c r="Z96" i="64"/>
  <c r="Z100" i="64"/>
  <c r="Z104" i="64"/>
  <c r="Z108" i="64"/>
  <c r="Z122" i="64"/>
  <c r="Z126" i="64"/>
  <c r="Z130" i="64"/>
  <c r="Z32" i="64"/>
  <c r="Z55" i="64"/>
  <c r="Z64" i="64"/>
  <c r="Z117" i="64"/>
  <c r="Z118" i="64"/>
  <c r="Z190" i="64"/>
  <c r="Z134" i="64"/>
  <c r="Z151" i="64"/>
  <c r="Z196" i="64"/>
  <c r="Z239" i="64"/>
  <c r="Z205" i="64"/>
  <c r="Z220" i="64"/>
  <c r="Z231" i="64"/>
  <c r="Z263" i="64"/>
  <c r="Z266" i="64"/>
  <c r="Z48" i="64"/>
  <c r="Z63" i="64"/>
  <c r="AB145" i="64"/>
  <c r="Z145" i="64"/>
  <c r="AC145" i="64"/>
  <c r="Y145" i="64"/>
  <c r="AA145" i="64"/>
  <c r="Z31" i="64"/>
  <c r="Z279" i="64"/>
  <c r="V110" i="64"/>
  <c r="R110" i="64"/>
  <c r="W110" i="64"/>
  <c r="Z80" i="64"/>
  <c r="AC40" i="64"/>
  <c r="AA40" i="64"/>
  <c r="Y40" i="64"/>
  <c r="AB40" i="64"/>
  <c r="Z40" i="64"/>
  <c r="Z146" i="64"/>
  <c r="Z277" i="64"/>
  <c r="Z44" i="64"/>
  <c r="V150" i="64"/>
  <c r="R150" i="64"/>
  <c r="W150" i="64"/>
  <c r="AB79" i="64"/>
  <c r="Z79" i="64"/>
  <c r="AC79" i="64"/>
  <c r="Y79" i="64"/>
  <c r="AA79" i="64"/>
  <c r="AB271" i="64" l="1"/>
  <c r="Z271" i="64"/>
  <c r="AA271" i="64"/>
  <c r="AC271" i="64"/>
  <c r="Y271" i="64"/>
  <c r="AC286" i="64"/>
  <c r="AA286" i="64"/>
  <c r="AB284" i="64"/>
  <c r="AB283" i="64"/>
  <c r="AB282" i="64"/>
  <c r="AB281" i="64"/>
  <c r="AB273" i="64"/>
  <c r="AB269" i="64"/>
  <c r="AB267" i="64"/>
  <c r="AB265" i="64"/>
  <c r="AB261" i="64"/>
  <c r="AB268" i="64"/>
  <c r="AB260" i="64"/>
  <c r="AB258" i="64"/>
  <c r="AB256" i="64"/>
  <c r="AB252" i="64"/>
  <c r="AB248" i="64"/>
  <c r="AB242" i="64"/>
  <c r="AB240" i="64"/>
  <c r="AB238" i="64"/>
  <c r="AB236" i="64"/>
  <c r="AB234" i="64"/>
  <c r="AB230" i="64"/>
  <c r="AB228" i="64"/>
  <c r="AB286" i="64"/>
  <c r="AB270" i="64"/>
  <c r="AB264" i="64"/>
  <c r="AB262" i="64"/>
  <c r="AB257" i="64"/>
  <c r="AB254" i="64"/>
  <c r="AB253" i="64"/>
  <c r="AB251" i="64"/>
  <c r="AB249" i="64"/>
  <c r="AB246" i="64"/>
  <c r="AB245" i="64"/>
  <c r="AB241" i="64"/>
  <c r="AB237" i="64"/>
  <c r="AB233" i="64"/>
  <c r="AB227" i="64"/>
  <c r="AB225" i="64"/>
  <c r="AB222" i="64"/>
  <c r="AB219" i="64"/>
  <c r="AB217" i="64"/>
  <c r="AB216" i="64"/>
  <c r="AB214" i="64"/>
  <c r="AB212" i="64"/>
  <c r="AB210" i="64"/>
  <c r="AB208" i="64"/>
  <c r="AB232" i="64"/>
  <c r="AB229" i="64"/>
  <c r="AB226" i="64"/>
  <c r="AB224" i="64"/>
  <c r="AB223" i="64"/>
  <c r="AB221" i="64"/>
  <c r="AB218" i="64"/>
  <c r="AB215" i="64"/>
  <c r="AB211" i="64"/>
  <c r="AB207" i="64"/>
  <c r="AB203" i="64"/>
  <c r="AB206" i="64"/>
  <c r="AB204" i="64"/>
  <c r="AB198" i="64"/>
  <c r="AB192" i="64"/>
  <c r="AB189" i="64"/>
  <c r="AB187" i="64"/>
  <c r="AB186" i="64"/>
  <c r="AB184" i="64"/>
  <c r="AB181" i="64"/>
  <c r="AB179" i="64"/>
  <c r="AB176" i="64"/>
  <c r="AB172" i="64"/>
  <c r="AB168" i="64"/>
  <c r="AB166" i="64"/>
  <c r="AB164" i="64"/>
  <c r="AB162" i="64"/>
  <c r="AB153" i="64"/>
  <c r="AB148" i="64"/>
  <c r="AB143" i="64"/>
  <c r="AB138" i="64"/>
  <c r="AB137" i="64"/>
  <c r="AB202" i="64"/>
  <c r="AB200" i="64"/>
  <c r="AB199" i="64"/>
  <c r="AB197" i="64"/>
  <c r="AB194" i="64"/>
  <c r="AB193" i="64"/>
  <c r="AB188" i="64"/>
  <c r="AB185" i="64"/>
  <c r="AB175" i="64"/>
  <c r="AB173" i="64"/>
  <c r="AB167" i="64"/>
  <c r="AB163" i="64"/>
  <c r="AB160" i="64"/>
  <c r="AB158" i="64"/>
  <c r="AB156" i="64"/>
  <c r="AB154" i="64"/>
  <c r="AB144" i="64"/>
  <c r="AB132" i="64"/>
  <c r="AB131" i="64"/>
  <c r="AB128" i="64"/>
  <c r="AB127" i="64"/>
  <c r="AB124" i="64"/>
  <c r="AB123" i="64"/>
  <c r="AB120" i="64"/>
  <c r="AB119" i="64"/>
  <c r="AB116" i="64"/>
  <c r="AB112" i="64"/>
  <c r="AB106" i="64"/>
  <c r="AB105" i="64"/>
  <c r="AB102" i="64"/>
  <c r="AB101" i="64"/>
  <c r="AB98" i="64"/>
  <c r="AB94" i="64"/>
  <c r="AB93" i="64"/>
  <c r="AB90" i="64"/>
  <c r="AB89" i="64"/>
  <c r="AB86" i="64"/>
  <c r="AB85" i="64"/>
  <c r="AB78" i="64"/>
  <c r="AB77" i="64"/>
  <c r="AB72" i="64"/>
  <c r="AB71" i="64"/>
  <c r="AB69" i="64"/>
  <c r="AB68" i="64"/>
  <c r="AB66" i="64"/>
  <c r="AB65" i="64"/>
  <c r="AB62" i="64"/>
  <c r="AB61" i="64"/>
  <c r="AB54" i="64"/>
  <c r="AB53" i="64"/>
  <c r="AB39" i="64"/>
  <c r="AB38" i="64"/>
  <c r="AB35" i="64"/>
  <c r="AB33" i="64"/>
  <c r="AB180" i="64"/>
  <c r="AB177" i="64"/>
  <c r="AB174" i="64"/>
  <c r="AB169" i="64"/>
  <c r="AB165" i="64"/>
  <c r="AB161" i="64"/>
  <c r="AB159" i="64"/>
  <c r="AB157" i="64"/>
  <c r="AB155" i="64"/>
  <c r="AB152" i="64"/>
  <c r="AB149" i="64"/>
  <c r="AB147" i="64"/>
  <c r="AB139" i="64"/>
  <c r="AB135" i="64"/>
  <c r="AB133" i="64"/>
  <c r="AB129" i="64"/>
  <c r="AB125" i="64"/>
  <c r="AB121" i="64"/>
  <c r="AB115" i="64"/>
  <c r="AB114" i="64"/>
  <c r="AB111" i="64"/>
  <c r="AB110" i="64"/>
  <c r="AB107" i="64"/>
  <c r="AB103" i="64"/>
  <c r="AB99" i="64"/>
  <c r="AB95" i="64"/>
  <c r="AB91" i="64"/>
  <c r="AB87" i="64"/>
  <c r="AB82" i="64"/>
  <c r="AB74" i="64"/>
  <c r="AB70" i="64"/>
  <c r="AB75" i="64"/>
  <c r="AB67" i="64"/>
  <c r="AB59" i="64"/>
  <c r="AB51" i="64"/>
  <c r="AB47" i="64"/>
  <c r="AB43" i="64"/>
  <c r="AB27" i="64"/>
  <c r="AB26" i="64"/>
  <c r="AB25" i="64"/>
  <c r="AB24" i="64"/>
  <c r="AB22" i="64"/>
  <c r="AB14" i="64"/>
  <c r="AB12" i="64"/>
  <c r="AB58" i="64"/>
  <c r="AB56" i="64"/>
  <c r="AB50" i="64"/>
  <c r="AB46" i="64"/>
  <c r="AB42" i="64"/>
  <c r="AB36" i="64"/>
  <c r="AB30" i="64"/>
  <c r="AB29" i="64"/>
  <c r="AB21" i="64"/>
  <c r="AB20" i="64"/>
  <c r="AB19" i="64"/>
  <c r="AB18" i="64"/>
  <c r="AB15" i="64"/>
  <c r="AB13" i="64"/>
  <c r="AB10" i="64"/>
  <c r="AB9" i="64"/>
  <c r="AB23" i="64"/>
  <c r="AB28" i="64"/>
  <c r="AB17" i="64"/>
  <c r="AB34" i="64"/>
  <c r="AB41" i="64"/>
  <c r="AB55" i="64"/>
  <c r="AB32" i="64"/>
  <c r="AB52" i="64"/>
  <c r="AB109" i="64"/>
  <c r="AB118" i="64"/>
  <c r="AB126" i="64"/>
  <c r="AB81" i="64"/>
  <c r="AB83" i="64"/>
  <c r="AB88" i="64"/>
  <c r="AB96" i="64"/>
  <c r="AB100" i="64"/>
  <c r="AB104" i="64"/>
  <c r="AB108" i="64"/>
  <c r="AB134" i="64"/>
  <c r="AB142" i="64"/>
  <c r="AB151" i="64"/>
  <c r="AB178" i="64"/>
  <c r="AB182" i="64"/>
  <c r="AB195" i="64"/>
  <c r="AB141" i="64"/>
  <c r="AB190" i="64"/>
  <c r="AB201" i="64"/>
  <c r="AB213" i="64"/>
  <c r="AB244" i="64"/>
  <c r="AB239" i="64"/>
  <c r="AB247" i="64"/>
  <c r="AB266" i="64"/>
  <c r="AB280" i="64"/>
  <c r="AB11" i="64"/>
  <c r="AB16" i="64"/>
  <c r="AB37" i="64"/>
  <c r="AB45" i="64"/>
  <c r="AB49" i="64"/>
  <c r="AB57" i="64"/>
  <c r="AB64" i="64"/>
  <c r="AB8" i="64"/>
  <c r="AB60" i="64"/>
  <c r="AB76" i="64"/>
  <c r="AB113" i="64"/>
  <c r="AB73" i="64"/>
  <c r="AB117" i="64"/>
  <c r="AB122" i="64"/>
  <c r="AB130" i="64"/>
  <c r="AB278" i="64"/>
  <c r="AB84" i="64"/>
  <c r="AB92" i="64"/>
  <c r="AB97" i="64"/>
  <c r="AB136" i="64"/>
  <c r="AB140" i="64"/>
  <c r="AB170" i="64"/>
  <c r="AB150" i="64"/>
  <c r="AB171" i="64"/>
  <c r="AB196" i="64"/>
  <c r="AB183" i="64"/>
  <c r="AB191" i="64"/>
  <c r="AB205" i="64"/>
  <c r="AB209" i="64"/>
  <c r="AB220" i="64"/>
  <c r="AB231" i="64"/>
  <c r="AB243" i="64"/>
  <c r="AB235" i="64"/>
  <c r="AB250" i="64"/>
  <c r="AB255" i="64"/>
  <c r="AB263" i="64"/>
  <c r="AB259" i="64"/>
  <c r="AB80" i="64"/>
  <c r="AB279" i="64"/>
  <c r="AB31" i="64"/>
  <c r="AB63" i="64"/>
  <c r="AB48" i="64"/>
  <c r="AB7" i="64"/>
  <c r="AB44" i="64"/>
  <c r="AB277" i="64"/>
  <c r="AB146" i="64"/>
</calcChain>
</file>

<file path=xl/sharedStrings.xml><?xml version="1.0" encoding="utf-8"?>
<sst xmlns="http://schemas.openxmlformats.org/spreadsheetml/2006/main" count="637" uniqueCount="627">
  <si>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</si>
  <si>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поселениям </t>
  </si>
  <si>
    <t>Доходы от реализации иного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запас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</si>
  <si>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</t>
  </si>
  <si>
    <t>Доходы от реализации иного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</t>
  </si>
  <si>
    <t>Доходы от реализации иного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</t>
  </si>
  <si>
    <t>Доходы от реализации иного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</t>
  </si>
  <si>
    <t xml:space="preserve">000 1 08 00000 00 0000 000 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</si>
  <si>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</si>
  <si>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000 1 16 21050 05 0000 140</t>
  </si>
  <si>
    <t>Плата за пользование водными объектами, находящимися в собственности муниципальных районов</t>
  </si>
  <si>
    <t>000 1 12 05050 10 0000 120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</si>
  <si>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</si>
  <si>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</si>
  <si>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</si>
  <si>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</si>
  <si>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</si>
  <si>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Обеспечение пожарной безопасности</t>
  </si>
  <si>
    <t>Дорожное хозяйство (дорожные фонды)</t>
  </si>
  <si>
    <t>Другие вопросы в области национальной экономики</t>
  </si>
  <si>
    <t>Благоустройство</t>
  </si>
  <si>
    <t>Культура и кинематография</t>
  </si>
  <si>
    <t>Культура</t>
  </si>
  <si>
    <t>Плата за пользование водными объектами, находящимися в собственности поселений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</si>
  <si>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</si>
  <si>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000 1 16 33050 05 0000 140</t>
  </si>
  <si>
    <t xml:space="preserve">000 1 12 05000 00 0000 120 </t>
  </si>
  <si>
    <t>Проценты, полученные от предоставления бюджетных кредитов внутри страны</t>
  </si>
  <si>
    <t xml:space="preserve">000 1 11 03040 04 0000 120 </t>
  </si>
  <si>
    <t>Проценты, полученные от предоставления бюджетных кредитов внутри страны за счет средств бюджетов городских округов</t>
  </si>
  <si>
    <t xml:space="preserve">000 1 11 03050 05 0000 120 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</si>
  <si>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</si>
  <si>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 xml:space="preserve">000 1 16 90050 05 0000 140 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</si>
  <si>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</si>
  <si>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000 1 16 90050 10 0000 140 </t>
  </si>
  <si>
    <t>Земельный налог, взимаемы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</si>
  <si>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</si>
  <si>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 xml:space="preserve">000 1 08 04000 01 0000 110 </t>
  </si>
  <si>
    <t>Невыясненные поступления</t>
  </si>
  <si>
    <t>Возмещение потерь сельскохозяйственного производства, связанных с изъятием сельскохозяйственных угодий</t>
  </si>
  <si>
    <t xml:space="preserve">000 1 17 05000 00 0000 180 </t>
  </si>
  <si>
    <t xml:space="preserve">000 1 17 05040 04 0000 180 </t>
  </si>
  <si>
    <t>Прочие неналоговые доходы бюджетов городских округов</t>
  </si>
  <si>
    <t xml:space="preserve">000 1 17 05050 05 0000 180 </t>
  </si>
  <si>
    <t>Прочие неналоговые доходы бюджетов муниципальных районов</t>
  </si>
  <si>
    <t xml:space="preserve">000 1 17 05050 10 0000 180 </t>
  </si>
  <si>
    <t xml:space="preserve">000 1 11 09040 00 0000 120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</si>
  <si>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</si>
  <si>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 xml:space="preserve">000 1 11 09044 04 0000 120 </t>
  </si>
  <si>
    <t>Денежные взыскании (штрафы) за нарушение законодательства о налогах и сборах, предусмотренные статьями 116, 117, 118, пунктами 1 и 2 статьи 120, статьями 125, 126, 128, 129, 129_1, 132, 133, 134, 135, 135_1 Налогового кодекса Российской Федерации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</si>
  <si>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</si>
  <si>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000 1 11 09000 00 0000 120</t>
  </si>
  <si>
    <t xml:space="preserve">000 1 06 06013 10 0000 110 </t>
  </si>
  <si>
    <t xml:space="preserve">000 1 06 06020 00 0000 110 </t>
  </si>
  <si>
    <t>Доходы бюджетов бюджетной системы Российской Федерации от возврата остатков субсидий и субвенций прошлых лет</t>
  </si>
  <si>
    <t xml:space="preserve">000 1 18 04000 04 0000 000 </t>
  </si>
  <si>
    <t>Доходы бюджетов городских округов от возврата остатков субсидий и субвенций прошлых лет</t>
  </si>
  <si>
    <t xml:space="preserve">000 1 18 04010 04 0000 180 </t>
  </si>
  <si>
    <t>Доходы бюджетов городских округов от возврата остатков субсидий и субвенций прошлых лет небюджетными организациями</t>
  </si>
  <si>
    <t xml:space="preserve">000 1 18 04020 04 0000 151 </t>
  </si>
  <si>
    <t xml:space="preserve">000 1 14 03000 00 0000 440 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</si>
  <si>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</t>
  </si>
  <si>
    <t xml:space="preserve">Суммы по искам о возмещении вреда, причиненного окружающей среде </t>
  </si>
  <si>
    <t>000 1 18 05030 05 0000 151</t>
  </si>
  <si>
    <t>Земельный налог (по обязательствам, возникшим до 1 января 2006 года), мобилизуемый на территориях поселений</t>
  </si>
  <si>
    <t xml:space="preserve">000 1 09 07000 00 0000 110 </t>
  </si>
  <si>
    <t xml:space="preserve">000 1 09 07010 00 0000 110 </t>
  </si>
  <si>
    <t>000 1 09 07010 04 0000 110</t>
  </si>
  <si>
    <t>Налог на рекламу, мобилизуемый на территориях городских округов</t>
  </si>
  <si>
    <t>000 1 09 07010 05 0000 110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</si>
  <si>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</si>
  <si>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</si>
  <si>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000 1 13 03050 10 0000 130 </t>
  </si>
  <si>
    <t xml:space="preserve">000 1 14 00000 00 0000 000 </t>
  </si>
  <si>
    <t>Доходы бюджетов муниципальных районов от возврата остатков субсидий и субвенций прошлых лет из бюджетов поселений</t>
  </si>
  <si>
    <t>Земельный налог (по обязательствам, возникшим до 1 января 2006 года), мобилизуемый на территориях городских округов</t>
  </si>
  <si>
    <t>000 1 09 04050 10 0000 110</t>
  </si>
  <si>
    <t>Доходы от продажи материальных и нематериальных активов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</si>
  <si>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</si>
  <si>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Прочие налоги и сборы (по отмененным налогам и сборам субъектов Российской Федерации)</t>
  </si>
  <si>
    <t xml:space="preserve">000 1 09 06010 02 0000 110 </t>
  </si>
  <si>
    <t>Налог с продаж</t>
  </si>
  <si>
    <t xml:space="preserve">000 1 09 06020 02 0000 110 </t>
  </si>
  <si>
    <t>Сбор на нужды образовательных учреждений, взимаемый с юридических лиц</t>
  </si>
  <si>
    <t xml:space="preserve">000 1 13 03040 04 0000 130 </t>
  </si>
  <si>
    <t xml:space="preserve">000 1 17 02000 00 0000 180 </t>
  </si>
  <si>
    <t xml:space="preserve">000 1 17 02000 04 0000 180 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</si>
  <si>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городских округов</t>
  </si>
  <si>
    <t xml:space="preserve">000 1 17 02000 10 0000 180 </t>
  </si>
  <si>
    <t xml:space="preserve">000 1 16 23040 04 0000 140 </t>
  </si>
  <si>
    <t xml:space="preserve">000 1 16 23050 05 0000 140 </t>
  </si>
  <si>
    <t>Денежные взыскания (штрафы) за нарушение законодательства об охране и использовании животного мира</t>
  </si>
  <si>
    <t xml:space="preserve">000 1 16 25040 01 0000 140 </t>
  </si>
  <si>
    <t>Денежные взыскания (штрафы) за нарушение законодательства об экологической экспертизе</t>
  </si>
  <si>
    <t xml:space="preserve">000 1 16 25050 01 0000 140 </t>
  </si>
  <si>
    <t>Денежные взыскания (штрафы) за нарушение законодательства в области охраны окружающей среды</t>
  </si>
  <si>
    <t xml:space="preserve">000 1 16 25060 01 0000 140 </t>
  </si>
  <si>
    <t>Денежные взыскания (штрафы) за нарушение земельного законодательства</t>
  </si>
  <si>
    <t xml:space="preserve">000 1 16 25070 01 0000 140 </t>
  </si>
  <si>
    <t xml:space="preserve">000 1 16 25080 01 0000 140 </t>
  </si>
  <si>
    <t>Денежные взыскания (штрафы) за нарушение водного законодательства</t>
  </si>
  <si>
    <t xml:space="preserve">000 1 16 28000 01 0000 140 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</si>
  <si>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</si>
  <si>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000 1 16 30000 01 0000 140 </t>
  </si>
  <si>
    <t>Денежные взыскания (штрафы) за административные правонарушения в области дорожного движения</t>
  </si>
  <si>
    <t>Земельный налог (по обязательствам возникшим до 1 января 2006 года)</t>
  </si>
  <si>
    <t xml:space="preserve">000 1 09 06000 02 0000 110 </t>
  </si>
  <si>
    <t xml:space="preserve">000 1 11 03000 00 0000 120 </t>
  </si>
  <si>
    <t>Задолженность и перерасчеты по отмененным налогам сборам и иным обязательным платежам</t>
  </si>
  <si>
    <t xml:space="preserve">000 1 11 05030 00 0000 120 </t>
  </si>
  <si>
    <t>Доходы бюджетов муниципальных районов от возврата остатков субсидий и субвенций прошлых лет из бюджетов государственных внебюджетных фондов</t>
  </si>
  <si>
    <t xml:space="preserve">000 1 18 05000 10 0000 000 </t>
  </si>
  <si>
    <t xml:space="preserve">000 1 08 03010 01 0000 110 </t>
  </si>
  <si>
    <t>Доходы от эксплуатации и использования имущества автомобильных дорог, находящихся в собственности поселений</t>
  </si>
  <si>
    <t>Возмещение сумм, израсходованных незаконно или не по целевому назначению, а также доходов, полученных от их использования (в части бюджетов поселений)</t>
  </si>
  <si>
    <t>000 1 16 33000 00 0000 140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</si>
  <si>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</si>
  <si>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000 1 16 33040 04 0000 140</t>
  </si>
  <si>
    <t>Доходы от размещения сумм, аккумулируемых в ходе проведения аукционов по продаже акций, находящихся в собственности поселений</t>
  </si>
  <si>
    <t>Доходы от размещения временно свободных средств бюджетов поселений</t>
  </si>
  <si>
    <t xml:space="preserve">000 1 11 02080 00 0000 120 </t>
  </si>
  <si>
    <t>Денежные взыскания (штрафы) за нарушение бюджетного законодательства (в части бюджетов муниципальных районов)</t>
  </si>
  <si>
    <t xml:space="preserve">000 1 16 18050 10 0000 140 </t>
  </si>
  <si>
    <t>Налог на доходы физических лиц с доходов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ме</t>
  </si>
  <si>
    <t xml:space="preserve">Код </t>
  </si>
  <si>
    <t>Наименование кода администратора поступлений</t>
  </si>
  <si>
    <t>Средства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</si>
  <si>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 xml:space="preserve">000 1 14 03040 04 0000 410 </t>
  </si>
  <si>
    <t xml:space="preserve">000 1 14 03040 04 0000 440 </t>
  </si>
  <si>
    <t xml:space="preserve">000 1 06 01020 04 0000 110 </t>
  </si>
  <si>
    <t xml:space="preserve">000 1 06 01030 10 0000 110 </t>
  </si>
  <si>
    <t>Прочие налоги и сборы (по отмененным местным налогам и сборам)</t>
  </si>
  <si>
    <t>Денежные взыскания (штрафы) за нарушение законодательства об особо охраняемых природных территориях</t>
  </si>
  <si>
    <t>Плата за негативное воздействие на окружающую среду</t>
  </si>
  <si>
    <t>ожидаемое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</si>
  <si>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</si>
  <si>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+/-</t>
  </si>
  <si>
    <t>Налог на прибыль организаций, зачислявшийся до 1 января 2005 года в местные бюджеты, мобилизуемый на территориях муниципальных районов</t>
  </si>
  <si>
    <t xml:space="preserve">000 1 09 03010 00 0000 110 </t>
  </si>
  <si>
    <t>000 1 09 03010 04 0000 110</t>
  </si>
  <si>
    <t>Платежи за проведение поисковых и разведочных работ, мобилизуемый на территориях городских округов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</si>
  <si>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государственной и муниципальной собственности</t>
  </si>
  <si>
    <t xml:space="preserve">000 1 11 01050 05 0000 120 </t>
  </si>
  <si>
    <t xml:space="preserve">000 1 11 01050 10 0000 120 </t>
  </si>
  <si>
    <t xml:space="preserve">000 1 11 02000 00 0000 120 </t>
  </si>
  <si>
    <t>Доходы от размещения средств бюджетов</t>
  </si>
  <si>
    <t xml:space="preserve">000 1 11 02032 04 0000 120 </t>
  </si>
  <si>
    <t>Доходы от размещения временно свободных средств бюджетов городских округов</t>
  </si>
  <si>
    <t xml:space="preserve">000 1 11 02033 05 0000 120 </t>
  </si>
  <si>
    <t>Доходы от размещения временно свободных средств бюджетов муниципальных районов</t>
  </si>
  <si>
    <t>ноябрь</t>
  </si>
  <si>
    <t>декабрь</t>
  </si>
  <si>
    <t>6</t>
  </si>
  <si>
    <t>8</t>
  </si>
  <si>
    <t xml:space="preserve">000 1 11 02033 10 0000 120 </t>
  </si>
  <si>
    <t>Платежи за пользование недрами в целях, не связанных с добычей полезных ископаемых</t>
  </si>
  <si>
    <t>Невыясненные поступления,зачисляемые в бюджеты муниципальных районов</t>
  </si>
  <si>
    <t>Невыясненные поступления,зачисляемые в бюджеты поселений</t>
  </si>
  <si>
    <t>сентябрь 2009г.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</si>
  <si>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</si>
  <si>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t>Средства от распоряжения и реализации конфискованного и иного имущества, обращенного в доходы городских округов (в части реализации материальных запасов по указанному имуществу)</t>
  </si>
  <si>
    <t>000 1 08 04010 01 0000 110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</si>
  <si>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</si>
  <si>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</si>
  <si>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000 1 14 02030 05 0000 410 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</si>
  <si>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</si>
  <si>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автономных учреждений, а также земельных уч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</si>
  <si>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поселений</t>
  </si>
  <si>
    <t>Денежные взыскания (штрафы) за нарушение лесного законодательства</t>
  </si>
  <si>
    <t>000 1 16 32000 00 0000 140</t>
  </si>
  <si>
    <t xml:space="preserve">000 1 14 01000 00 0000 410 </t>
  </si>
  <si>
    <t>Доходы от продажи квартир</t>
  </si>
  <si>
    <t xml:space="preserve">000 1 14 02032 10 0000 440 </t>
  </si>
  <si>
    <t xml:space="preserve">000 1 14 02033 04 0000 410 </t>
  </si>
  <si>
    <t xml:space="preserve">000 1 06 06012 04 0000 110 </t>
  </si>
  <si>
    <t>000 1 17 00000 00 0000 000</t>
  </si>
  <si>
    <t>Средства от распоряжения и реализации конфискованного и иного имущества, обращенного в доходы городских округов (в части реализации основных средств по указанному имуществу)</t>
  </si>
  <si>
    <t xml:space="preserve">000 1 11 07000 00 0000 120 </t>
  </si>
  <si>
    <t>Платежи от государственных и муниципальных унитарных предприятий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</si>
  <si>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</si>
  <si>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</si>
  <si>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000 1 11 05020 00 0000 120 </t>
  </si>
  <si>
    <t xml:space="preserve">000 1 11 05024 04 0000 120 </t>
  </si>
  <si>
    <t>Доходы от размещения сумм, аккумулируемых в ходе проведения аукционов по продаже акций, находящихся в государственной и муниципальной собственности</t>
  </si>
  <si>
    <t xml:space="preserve">000 1 11 02084 04 0000 120 </t>
  </si>
  <si>
    <t>Доходы от размещения сумм, аккумулируемых в ходе проведения аукционов по продаже акций, находящихся в собственности городских округов</t>
  </si>
  <si>
    <t xml:space="preserve">000 1 11 02085 05 0000 120 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</si>
  <si>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</si>
  <si>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Проведение выборов и референдумов</t>
  </si>
  <si>
    <t xml:space="preserve">000 1 11 02085 10 0000 120 </t>
  </si>
  <si>
    <t>Доходы от эксплуатации и использования имущества автомобильных дорог, находящихся в собственности городских округов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</si>
  <si>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</si>
  <si>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</si>
  <si>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</si>
  <si>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эксплуатации и использования имущества автомобильных дорог, находящихся в собственности муниципальных районов</t>
  </si>
  <si>
    <t>000 1 09 03010 05 0000 110</t>
  </si>
  <si>
    <t>Платежи за проведение поисковых и разведочных работ, мобилизуемый на территориях муниципальных районов</t>
  </si>
  <si>
    <t xml:space="preserve">000 1 09 03021 00 0000 110 </t>
  </si>
  <si>
    <t>000 1 09 03021 04 0000 110</t>
  </si>
  <si>
    <t>Платежи за добычу общераспространенных полезных ископаемых, мобилизуемые на территориях городских округов</t>
  </si>
  <si>
    <t>Прочие доходы от оказания платных услуг получателями средств бюджетов поселений и компенсации затрат бюджетов поселений</t>
  </si>
  <si>
    <t>Доходы от продажи квартир, находящихся в собственности городских округов</t>
  </si>
  <si>
    <t>Доходы от продажи квартир, находящихся в собственности муниципальных районов</t>
  </si>
  <si>
    <t>Доходы от продажи квартир, находящихся в собственности поселений</t>
  </si>
  <si>
    <t xml:space="preserve">000 1 14 02030 05 0000 440 </t>
  </si>
  <si>
    <t xml:space="preserve">000 1 14 02030 10 0000 410 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</si>
  <si>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</si>
  <si>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городских округов</t>
  </si>
  <si>
    <t>Налог на рекламу</t>
  </si>
  <si>
    <t>Курортный сбор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</si>
  <si>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</si>
  <si>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Прочие местные налоги и сборы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</si>
  <si>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</si>
  <si>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</si>
  <si>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000 1 11 01000 00 0000 120 </t>
  </si>
  <si>
    <t xml:space="preserve">000 1 11 01040 04 0000 120 </t>
  </si>
  <si>
    <t>000 2 02 02000 00 0000 151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</si>
  <si>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</si>
  <si>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000 1 16 21050 10 0000 140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</si>
  <si>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поселений</t>
  </si>
  <si>
    <t>000 1 19 00000 00 0000 000</t>
  </si>
  <si>
    <t xml:space="preserve">000 1 14 02033 05 0000 440 </t>
  </si>
  <si>
    <t>0502</t>
  </si>
  <si>
    <t xml:space="preserve">000 1 14 02033 10 0000 410 </t>
  </si>
  <si>
    <t xml:space="preserve">000 1 14 02032 05 0000 410 </t>
  </si>
  <si>
    <t xml:space="preserve">000 1 14 02032 05 0000 440 </t>
  </si>
  <si>
    <t xml:space="preserve">000 1 06 06023 10 0000 110 </t>
  </si>
  <si>
    <t xml:space="preserve">000 1 08 07000 01 0000 110 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</si>
  <si>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</si>
  <si>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000 1 08 07140 01 0000 110 </t>
  </si>
  <si>
    <t xml:space="preserve">000 1 08 07150 01 0000 110 </t>
  </si>
  <si>
    <t xml:space="preserve">000 1 14 02032 04 0000 440 </t>
  </si>
  <si>
    <t xml:space="preserve"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</t>
  </si>
  <si>
    <t>Денежные взыскания (штрафы) за нарушение бюджетного законодательства Российской Федерации</t>
  </si>
  <si>
    <t xml:space="preserve">000 1 16 18040 04 0000 140 </t>
  </si>
  <si>
    <t>Денежные взыскания (штрафы) за нарушение бюджетного законодательства (в части бюджетов городских округов)</t>
  </si>
  <si>
    <t xml:space="preserve">000 1 16 18050 05 0000 140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</si>
  <si>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 и спиртосодержащей продукции</t>
  </si>
  <si>
    <t xml:space="preserve">000 1 16 18000 00 0000 140 </t>
  </si>
  <si>
    <t xml:space="preserve"> </t>
  </si>
  <si>
    <t>3кв. 2009г.</t>
  </si>
  <si>
    <t>Прочие местные налоги и сборы, мобилизуемые на территориях городских округов</t>
  </si>
  <si>
    <t>000 1 09 07050 05 0000 110</t>
  </si>
  <si>
    <t>Прочие доходы от оказания платных услуг получателями средств бюджетов городских округов и компенсации затрат бюджетов городских округов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</si>
  <si>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</si>
  <si>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городских округов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</si>
  <si>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</si>
  <si>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000 1 09 03021 05 0000 110</t>
  </si>
  <si>
    <t>Государственная пошлина за совершение нотариальных действий нотариусами государственных нотариальных контор и (или) должностными лицами органов исполнительной власти, уполномоченными в соответствии с законодательными актами Российской Федерации и (или) за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</si>
  <si>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</si>
  <si>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</t>
  </si>
  <si>
    <t xml:space="preserve">000 1 14 02030 04 0000 440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</si>
  <si>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</si>
  <si>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000 1 11 05010 04 0000 120 </t>
  </si>
  <si>
    <t>000 2 00 00000 00 0000 000</t>
  </si>
  <si>
    <t>БЕЗВОЗМЕЗДНЫЕ ПОСТУПЛЕНИЯ</t>
  </si>
  <si>
    <t xml:space="preserve">000 1 11 07010 00 0000 120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</si>
  <si>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</si>
  <si>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000 1 11 07014 04 0000 120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</si>
  <si>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</si>
  <si>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 xml:space="preserve">000 1 11 09045 05 0000 120 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</si>
  <si>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</si>
  <si>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 xml:space="preserve">000 1 11 09045 10 0000 120 </t>
  </si>
  <si>
    <t xml:space="preserve">000 1 16 21040 04 0000 140 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</si>
  <si>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</si>
  <si>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000 1 14 06024 04 0000 420</t>
  </si>
  <si>
    <t>Лицензионный сбор за право торговли спиртными напитками, мобилизуемый на территориях городских округов</t>
  </si>
  <si>
    <t>000 1 09 07040 05 0000 110</t>
  </si>
  <si>
    <t>Лицензионный сбор за право торговли спиртными напитками, мобилизуемый на территориях муниципальных районов</t>
  </si>
  <si>
    <t>Средства, получаемые от передачи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залог, в доверительно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</si>
  <si>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казенных), в залог, в доверите</t>
  </si>
  <si>
    <t>Средства, получаемые от передачи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залог, в доверительное управл</t>
  </si>
  <si>
    <t>Доходы от реализации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</t>
  </si>
  <si>
    <t>Доходы от реализации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</si>
  <si>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</si>
  <si>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</t>
  </si>
  <si>
    <t xml:space="preserve">000 1 09 07050 00 0000 110 </t>
  </si>
  <si>
    <t>000 1 09 07050 04 0000 110</t>
  </si>
  <si>
    <t>Денежные взыскания (штрафы) за нарушение бюджетного законодательства (в части бюджетов поселений)</t>
  </si>
  <si>
    <t xml:space="preserve">000 1 16 21000 00 0000 140 </t>
  </si>
  <si>
    <t>Доходы от реализации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</t>
  </si>
  <si>
    <t xml:space="preserve">Доходы от реализации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запасов по 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</si>
  <si>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автономных учреждений), в части реализации основных средств по указанному 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</si>
  <si>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автономных учреждений), в части реализации материальных запасов по указанн</t>
  </si>
  <si>
    <t>Единый налог на вмененный доход для отдельных видов деятельности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</si>
  <si>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автономных учреждений), в части реализации основных средств по указанн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</si>
  <si>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автономных учреждений), в части реализации материальных запасов по ука</t>
  </si>
  <si>
    <t xml:space="preserve">000 1 14 02033 10 0000 440 </t>
  </si>
  <si>
    <t xml:space="preserve">000 1 14 03000 00 0000 410 </t>
  </si>
  <si>
    <t>Государственная пошлина за выдачу разрешения на распространение наружной рекламы</t>
  </si>
  <si>
    <t xml:space="preserve">000 1 09 00000 00 0000 000 </t>
  </si>
  <si>
    <t>000 1 17 01000 00 0000 180</t>
  </si>
  <si>
    <t>000 1 17 01050 10 0000 180</t>
  </si>
  <si>
    <t xml:space="preserve">000 1 11 05035 05 0000 120 </t>
  </si>
  <si>
    <t xml:space="preserve">000 1 11 05035 10 0000 120 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</si>
  <si>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автономных учреждений), в части реализации основных средств по указанному имуществ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</si>
  <si>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автономных учреждений), в части реализации материальных запасов по указанному имущ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</si>
  <si>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</t>
  </si>
  <si>
    <t>Платежи за добычу общераспространенных полезных ископаемых, мобилизуемые на территориях муниципальных районов</t>
  </si>
  <si>
    <t xml:space="preserve">000 1 09 03030 00 0000 110 </t>
  </si>
  <si>
    <t>000 1 09 03030 04 0000 110</t>
  </si>
  <si>
    <t xml:space="preserve">000 1 14 01040 04 0000 410 </t>
  </si>
  <si>
    <t xml:space="preserve">000 1 14 01050 05 0000 410 </t>
  </si>
  <si>
    <t xml:space="preserve">000 1 14 01050 10 0000 410 </t>
  </si>
  <si>
    <t xml:space="preserve">000 1 14 02000 00 0000 000 </t>
  </si>
  <si>
    <t xml:space="preserve">000 1 14 02030 04 0000 410 </t>
  </si>
  <si>
    <t xml:space="preserve">000 1 14 02030 10 0000 440 </t>
  </si>
  <si>
    <t>Возврат  остатков субсидий и субвенций прошлых лет</t>
  </si>
  <si>
    <t>000 1 19 04000 04 0000 151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</si>
  <si>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</si>
  <si>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 xml:space="preserve">000 1 00 00000 00 0000 000 </t>
  </si>
  <si>
    <t>Денежные взыскания (штрафы) за нарушение законодательства о налогах и сборах</t>
  </si>
  <si>
    <t xml:space="preserve">000 1 14 02032 10 0000 410 </t>
  </si>
  <si>
    <t>Проценты, полученные от предоставления бюджетных кредитов внутри страны за счет средств бюджетов поселений</t>
  </si>
  <si>
    <t xml:space="preserve">000 1 11 05000 00 0000 120 </t>
  </si>
  <si>
    <t xml:space="preserve">000 1 11 05010 00 0000 120 </t>
  </si>
  <si>
    <t>Доходы бюджетов поселений от возврата остатков субсидий и субвенций прошлых лет небюджетными организациями</t>
  </si>
  <si>
    <t xml:space="preserve">000 1 16 23000 00 0000 140 </t>
  </si>
  <si>
    <t>Доходы от возмещения ущерба при возникновении страховых случаев</t>
  </si>
  <si>
    <t>Проценты, полученные от предоставления бюджетных кредитов внутри страны за счет средств бюджетов муниципальных районов</t>
  </si>
  <si>
    <t>0102</t>
  </si>
  <si>
    <t>0104</t>
  </si>
  <si>
    <t>0107</t>
  </si>
  <si>
    <t>0113</t>
  </si>
  <si>
    <t>0203</t>
  </si>
  <si>
    <t>0310</t>
  </si>
  <si>
    <t>0409</t>
  </si>
  <si>
    <t>0503</t>
  </si>
  <si>
    <t>0801</t>
  </si>
  <si>
    <t>1003</t>
  </si>
  <si>
    <t>1102</t>
  </si>
  <si>
    <t xml:space="preserve">000 1 11 03050 10 0000 120 </t>
  </si>
  <si>
    <t xml:space="preserve">000 1 18 05010 05 0000 180 </t>
  </si>
  <si>
    <t xml:space="preserve">000 1 16 03030 01 0000 140 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</si>
  <si>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</si>
  <si>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000 1 16 06000 01 0000 140 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</si>
  <si>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</si>
  <si>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000 1 16 08000 01 0000 140 </t>
  </si>
  <si>
    <t xml:space="preserve">000 1 11 09015 05 0000 120 </t>
  </si>
  <si>
    <t xml:space="preserve">000 1 11 09015 10 0000 120 </t>
  </si>
  <si>
    <t>000 1 11 09020 00 0000 120</t>
  </si>
  <si>
    <t>Плата за пользование водными объектами</t>
  </si>
  <si>
    <t xml:space="preserve">000 1 16 25030 01 0000 140 </t>
  </si>
  <si>
    <t>Доходы от распоряжения правами на результаты научно-технической деятельности, находящимися в государственной и муниципальной собственности</t>
  </si>
  <si>
    <t xml:space="preserve">000 1 11 09024 04 0000 120 </t>
  </si>
  <si>
    <t xml:space="preserve">000 1 11 09025 05 0000 120 </t>
  </si>
  <si>
    <t xml:space="preserve">000 1 11 09025 10 0000 120 </t>
  </si>
  <si>
    <t xml:space="preserve">000 1 11 09030 00 0000 120 </t>
  </si>
  <si>
    <t xml:space="preserve">000 1 11 09034 04 0000 120 </t>
  </si>
  <si>
    <t xml:space="preserve">000 111 09035 05 0000 120 </t>
  </si>
  <si>
    <t xml:space="preserve">000 1 11 09035 10 0000 120 </t>
  </si>
  <si>
    <t>/- уточненный план к первоначальному</t>
  </si>
  <si>
    <t>Доходы от продажи земельных участков, находящихся в собственности городских округов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</si>
  <si>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000 1 14 06025 05 0000 420</t>
  </si>
  <si>
    <t xml:space="preserve">000 1 11 09010 00 0000 120 </t>
  </si>
  <si>
    <t xml:space="preserve">000 1 11 09014 04 0000 120 </t>
  </si>
  <si>
    <t>Акцизы по подакцизным товарам (продукции),производимым на территории Российской Федерации</t>
  </si>
  <si>
    <t>Налоги на товары (работы,услуги), реализуемые на территории Российской Федерации</t>
  </si>
  <si>
    <t>Государственная пошлина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</si>
  <si>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</si>
  <si>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 xml:space="preserve">000 1 09 07040 00 0000 110 </t>
  </si>
  <si>
    <t>000 1 09 07040 04 0000 110</t>
  </si>
  <si>
    <t xml:space="preserve">000 1 09 04000 00 0000 110 </t>
  </si>
  <si>
    <t xml:space="preserve">000 1 09 04010 02 0000 110 </t>
  </si>
  <si>
    <t>Налог на имущество предприятий</t>
  </si>
  <si>
    <t xml:space="preserve">000 1 01 02050 01 0000 110 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</si>
  <si>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</si>
  <si>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000 1 14 06026 10 0000 420</t>
  </si>
  <si>
    <t>Доходы от продажи земельных участков, находящихся в собственности поселений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</si>
  <si>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000 1 16 25073 04 0000 140</t>
  </si>
  <si>
    <t>Денежные взыскания (штрафы) за нарушение лесного законодательства, установленное на лесных участках, находящихся в собственности городских округов</t>
  </si>
  <si>
    <t>000 1 16 25074 05 0000 140</t>
  </si>
  <si>
    <t>Денежные взыскания (штрафы) за нарушение лесного законодательства, установленное на лесных участках, находящихся в собственности муниципальных районов</t>
  </si>
  <si>
    <t>000 1 16 25075 10 0000 140</t>
  </si>
  <si>
    <t>000 1 06 01000 00 0000 110</t>
  </si>
  <si>
    <t>000 1 06 06000 00 0000 110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</si>
  <si>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казённых)</t>
  </si>
  <si>
    <t>000 2 02 01000 00 0000 151</t>
  </si>
  <si>
    <t>000 2 07 05000 00 0000 151</t>
  </si>
  <si>
    <t>Прочие безвозмездные поступления в бюджеты поселений</t>
  </si>
  <si>
    <t xml:space="preserve">000 1 11 05034 04 0000 120 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</si>
  <si>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</si>
  <si>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000 1 14 06010 00 0000 420</t>
  </si>
  <si>
    <t>Денежные взыскания (штрафы) за нарушение лесного законодательства, установленное на лесных участках, находящихся в собственности поселений</t>
  </si>
  <si>
    <t>000 1 16 25083 04 0000 140</t>
  </si>
  <si>
    <t>000 1 11 08050 05 0000 120</t>
  </si>
  <si>
    <t xml:space="preserve">000 1 06 00000 00 0000 000 </t>
  </si>
  <si>
    <t>Налоги на имущество</t>
  </si>
  <si>
    <t xml:space="preserve">000 1 06 01000 00 0000 110 </t>
  </si>
  <si>
    <t>Налог на имущество физических лиц</t>
  </si>
  <si>
    <t xml:space="preserve">000 1 14 02033 04 0000 440 </t>
  </si>
  <si>
    <t xml:space="preserve">000 1 14 02033 05 0000 410 </t>
  </si>
  <si>
    <t>Доходы бюджетов городских округов от возврата остатков субсидий и субвенций прошлых лет из бюджетов государственных внебюджетных фондов</t>
  </si>
  <si>
    <t xml:space="preserve">000 1 18 05000 05 0000 000 </t>
  </si>
  <si>
    <t>Доходы бюджетов муниципальных районов от возврата остатков субсидий и субвенций прошлых лет</t>
  </si>
  <si>
    <t xml:space="preserve">000 1 16 90000 00 0000 140 </t>
  </si>
  <si>
    <t>Прочие поступления от денежных взысканий (штрафов) и иных сумм в возмещение ущерба</t>
  </si>
  <si>
    <t xml:space="preserve">000 1 16 90040 04 0000 140 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</si>
  <si>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</si>
  <si>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</si>
  <si>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</si>
  <si>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</si>
  <si>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</si>
  <si>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</si>
  <si>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000 1 11 08040 04 0000 120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</si>
  <si>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муниципальных районов</t>
  </si>
  <si>
    <t>Налог на рекламу, мобилизуемый на территориях муниципальных районов</t>
  </si>
  <si>
    <t xml:space="preserve">000 1 09 07020 00 0000 110 </t>
  </si>
  <si>
    <t>000 1 09 07020 04 0000 110</t>
  </si>
  <si>
    <t>Курортный сбор, мобилизуемый на территориях городских округов</t>
  </si>
  <si>
    <t>Лицензионный сбор за право торговли спиртными напитками</t>
  </si>
  <si>
    <t>000 1 17 01050 05 0000 180</t>
  </si>
  <si>
    <t xml:space="preserve">000 1 06 06000 00 0000 110 </t>
  </si>
  <si>
    <t>Земельный налог</t>
  </si>
  <si>
    <t xml:space="preserve">000 1 06 06010 00 0000 110 </t>
  </si>
  <si>
    <t xml:space="preserve">000 1 16 03010 01 0000140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</si>
  <si>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</si>
  <si>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000 1 11 07015 05 0000 120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</si>
  <si>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</si>
  <si>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000 1 11 07015 10 0000 120 </t>
  </si>
  <si>
    <t>Прочие местные налоги и сборы, мобилизуемые на территориях муниципальных районов</t>
  </si>
  <si>
    <t>000 1 09 07020 05 0000 110</t>
  </si>
  <si>
    <t>Курортный сбор, мобилизуемый натерриториях муниципальных районов</t>
  </si>
  <si>
    <t xml:space="preserve">000 1 09 07030 00 0000 110 </t>
  </si>
  <si>
    <t>000 1 09 07030 04 0000 110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</si>
  <si>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Федерация и применяемым к объектам налогообложения, расположенным в гарницах городских округов</t>
  </si>
  <si>
    <t xml:space="preserve">000 1 12 05040 04 0000 120 </t>
  </si>
  <si>
    <t>Плата за пользование водными объектами, находящимися в собственнсти городских округов</t>
  </si>
  <si>
    <t>000 1 12 05050 05 0000 120</t>
  </si>
  <si>
    <t>Прочие поступления от денежных взысканий (штрафов) и иных сумм в возмещение ущерба, зачисляемые в бюджеты поселений</t>
  </si>
  <si>
    <t xml:space="preserve">000 1 17 00000 00 0000 000 </t>
  </si>
  <si>
    <t>Прочие неналоговые доходы</t>
  </si>
  <si>
    <t>Прочие неналоговые доходы бюджетов поселений</t>
  </si>
  <si>
    <t xml:space="preserve">000 1 18 00000 00 0000 000 </t>
  </si>
  <si>
    <t>Доходы бюджетов муниципальных районов от возврата остатков субсидий и субвенций прошлых лет небюджетными организациями</t>
  </si>
  <si>
    <t xml:space="preserve">000 1 18 05020 05 0000 151 </t>
  </si>
  <si>
    <t xml:space="preserve">000 1 16 23050 10 0000 140 </t>
  </si>
  <si>
    <t xml:space="preserve">000 1 16 25000 01 0000 140 </t>
  </si>
  <si>
    <t>000 1 06 02010 02 0000 110</t>
  </si>
  <si>
    <t>Налог на имущество организаций по имуществу, не входящему в Единую систему газоснабжения</t>
  </si>
  <si>
    <t>000 1 06 02020 02 0000 110</t>
  </si>
  <si>
    <t>Налог на имущество организаций по имуществу, входящему в Единую систему газоснабжения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</si>
  <si>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</si>
  <si>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</si>
  <si>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000 1 11 05010 10 0000 120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</si>
  <si>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</si>
  <si>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</si>
  <si>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</si>
  <si>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</si>
  <si>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</si>
  <si>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Жилищно-коммуцнальное хозяйство</t>
  </si>
  <si>
    <t>Итого расходов</t>
  </si>
  <si>
    <t>ДЕФИЦИТ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</si>
  <si>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поселений</t>
  </si>
  <si>
    <t>Доходы от распоряжения правами на результаты научно-технической деятельности, находящимися в собственности городских округов</t>
  </si>
  <si>
    <t>Платежи при пользовании природными ресурсами</t>
  </si>
  <si>
    <t xml:space="preserve">000 1 12 01000 01 0000 120 </t>
  </si>
  <si>
    <t xml:space="preserve">000 1 13 00000 00 0000 000 </t>
  </si>
  <si>
    <t>Денежные взыскания (штрафы) за нарушение водного законодательства, установленное на водных объектах, находящихся в собственности поселений</t>
  </si>
  <si>
    <t>000 1 16 31000 01 0000 140</t>
  </si>
  <si>
    <t xml:space="preserve">000 1 14 03050 05 0000 410 </t>
  </si>
  <si>
    <t xml:space="preserve">000 1 15 00000 00 0000 000 </t>
  </si>
  <si>
    <t>Административные платежи и сборы</t>
  </si>
  <si>
    <t xml:space="preserve">000 1 15 02000 00 0000 140 </t>
  </si>
  <si>
    <t>Платежи, взимаемые государственными и муниципальными организациями за выполнение определенных функций</t>
  </si>
  <si>
    <t xml:space="preserve">000 1 15 02040 04 0000 140 </t>
  </si>
  <si>
    <t>Платежи, взимаемые организациями городских округов за выполнение определенных функций</t>
  </si>
  <si>
    <t xml:space="preserve">000 1 15 02050 05 0000 140 </t>
  </si>
  <si>
    <t>Платежи, взимаемые организациями муниципальных районов за выполнение определенных функций</t>
  </si>
  <si>
    <t xml:space="preserve">000 1 15 02050 10 0000 140 </t>
  </si>
  <si>
    <t xml:space="preserve">Платежи, взимаемые организациями поселений за выполнение определенных функций </t>
  </si>
  <si>
    <t xml:space="preserve">000 1 16 00000 00 0000 000 </t>
  </si>
  <si>
    <t>Штрафы, санкции, возмещение ущерба</t>
  </si>
  <si>
    <t xml:space="preserve">000 1 16 03000 00 0000 140 </t>
  </si>
  <si>
    <t xml:space="preserve">000 1 16 25010 01 0000 140 </t>
  </si>
  <si>
    <t>Денежные взыскания (штрафы) за нарушение законодательства о недрах</t>
  </si>
  <si>
    <t>Возмещение сумм, израсходованных незаконно или не по целевому назначению, а также доходов, полученных от их использования (в части бюджетов городских округов)</t>
  </si>
  <si>
    <t>000 1 16 32050 05 0000 140</t>
  </si>
  <si>
    <t>Возмещение сумм, израсходованных незаконно или не по целевому назначению, а также доходов, полученных от их использования (в части бюджетов муниципальных районов)</t>
  </si>
  <si>
    <t>000 1 16 32050 10 0000 140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</si>
  <si>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</si>
  <si>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</si>
  <si>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</si>
  <si>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</si>
  <si>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000 1 01 02010 01 0000 110 </t>
  </si>
  <si>
    <t xml:space="preserve">000 1 01 02020 01 0000 110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</si>
  <si>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</si>
  <si>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 xml:space="preserve">000 1 01 02040 01 0000 110 </t>
  </si>
  <si>
    <t xml:space="preserve">000 1 09 03000 00 0000 110 </t>
  </si>
  <si>
    <t>Платежи за пользование природными ресурсами</t>
  </si>
  <si>
    <t>Платежи за проведение поисковых и разведочных работ</t>
  </si>
  <si>
    <t xml:space="preserve">000 1 09 03020 00 0000 110 </t>
  </si>
  <si>
    <t>Платежи за добычу полезных ископаемых</t>
  </si>
  <si>
    <t>Платежи за добычу общераспространенных полезных ископаемых</t>
  </si>
  <si>
    <t xml:space="preserve">Денежные взыскания (штрафы) за нарушение водного законодательства, установленное на водных объектах, находящихся в собственности городских округов </t>
  </si>
  <si>
    <t>000 1 16 25084 05 0000 140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</si>
  <si>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</si>
  <si>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000 1 16 25085 10 0000 140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</si>
  <si>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знаков, приемом квалификационных экзаменов на п</t>
  </si>
  <si>
    <t xml:space="preserve">000 1 09 01000 00 0000 110 </t>
  </si>
  <si>
    <t>Налог на прибыль организаций, зачислявшийся до 1 января 2005 года в местные бюджеты</t>
  </si>
  <si>
    <t>000 1 09 01020 04 0000 110</t>
  </si>
  <si>
    <t xml:space="preserve">000 1 11 05025 05 0000 120 </t>
  </si>
  <si>
    <t>000 1 14 06000 00 0000 420</t>
  </si>
  <si>
    <t>Доходы от продажи земельных участков, государственная собственность на которые не разграничена</t>
  </si>
  <si>
    <t>000 1 14 06012 04 0000 420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</si>
  <si>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</si>
  <si>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</si>
  <si>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000 1 14 06020 00 0000 420</t>
  </si>
  <si>
    <t>Доходы бюджетов поселений от возврата остатков субсидий и субвенций прошлых лет</t>
  </si>
  <si>
    <t xml:space="preserve">000 1 18 05010 10 0000 180 </t>
  </si>
  <si>
    <t>000 1 11 08050 10 0000 120</t>
  </si>
  <si>
    <t>Денежные взыскания (штрафы) за нарушение порядка работы с денежной наличностью, ведения кассовых операций и невыполнение обязанностей по контролю за соблюдением правил ведения кассовых операций</t>
  </si>
  <si>
    <t>000 1 17 08000 01 0000 180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</si>
  <si>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</si>
  <si>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ИТОГО ДОХОДОВ</t>
  </si>
  <si>
    <t>000 1 09 07030 05 0000 110</t>
  </si>
  <si>
    <t xml:space="preserve">000 1 12 00000 00 0000 000 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</si>
  <si>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</si>
  <si>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000 1 09 01030 05 0000 110</t>
  </si>
  <si>
    <t xml:space="preserve">000 1 14 02032 04 0000 410 </t>
  </si>
  <si>
    <t xml:space="preserve">000 1 06 06022 04 0000 110 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</si>
  <si>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</si>
  <si>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 xml:space="preserve">000 1 13 03000 00 0000 130 </t>
  </si>
  <si>
    <t xml:space="preserve">000 1 01 02022 01 0000 110 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</si>
  <si>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</si>
  <si>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</si>
  <si>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</si>
  <si>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 xml:space="preserve">000 1 11 08000 00 0000 120 </t>
  </si>
  <si>
    <t>Доходы от распоряжения правами на результаты научно-технической деятельности, находящимися в собственности поселений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</si>
  <si>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</si>
  <si>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 xml:space="preserve">000 1 11 05025 10 0000 120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</si>
  <si>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</si>
  <si>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учреждений, а также земельны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</si>
  <si>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автономных учреждений, а также земельных участков м</t>
  </si>
  <si>
    <t>Средства, получаемые от передачи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казенных), в зал</t>
  </si>
  <si>
    <t>Платежи за пользование недрами в целях, не связанных с добычей полезных ископаемых, мобилизуемые на территориях городских округов</t>
  </si>
  <si>
    <t>000 1 09 03030 05 0000 110</t>
  </si>
  <si>
    <t>Платежи за пользование недрами в целях, не связанных с добычей полезных ископаемых, мобилизуемые на территориях муниципальных районов</t>
  </si>
  <si>
    <t xml:space="preserve">000 1 09 04050 00 0000 110 </t>
  </si>
  <si>
    <t>000 1 09 04050 04 0000 110</t>
  </si>
  <si>
    <t xml:space="preserve">000 1 01 02030 01 0000 110 </t>
  </si>
  <si>
    <t>Возмещение сумм, израсходованных незаконно или не по целевому назначению, а также доходов, полученных от их использования</t>
  </si>
  <si>
    <t>000 1 16 32040 04 0000 140</t>
  </si>
  <si>
    <t>ИТОГО СОБСТВЕННЫХ ДОХОДОВ БЕЗ БЕЗВОЗМЕЗДНЫХ ПОСТУПЛЕНИЙ</t>
  </si>
  <si>
    <t>Дотации бюджетам субъектов Российской Федерации и муниципальных образований</t>
  </si>
  <si>
    <t>Исполнитель  Г.И.Груздева              тел.3-21-07</t>
  </si>
  <si>
    <t>Субсидии бюджетам субъектов Российской Федерации и муниципальных образований (межбюджетные субсидии)</t>
  </si>
  <si>
    <t>000 2 02 03000 00 0000 151</t>
  </si>
  <si>
    <t xml:space="preserve">Субвенции бюджетам субъектов Российской Федерации и муниципальных образований </t>
  </si>
  <si>
    <t>000 2 02 04000 00 0000 151</t>
  </si>
  <si>
    <t>Иные межбюджетные трансферты</t>
  </si>
  <si>
    <t>Ожидаемое к уточненному плану года, (+),(-), тыс. рублей</t>
  </si>
  <si>
    <t>Ожидаемое к уточненному плану года, %</t>
  </si>
  <si>
    <t>000 8 50 00000 00 0000 000</t>
  </si>
  <si>
    <t>13=12-7</t>
  </si>
  <si>
    <t>15=12/7*100</t>
  </si>
  <si>
    <t>17=12/3*100</t>
  </si>
  <si>
    <t xml:space="preserve">                                                                      Анализ исполнения бюджета Уржумского муниципального района по собственным доходам (без безвозмездных поступлений) на 1 октября 2010 года</t>
  </si>
  <si>
    <t>Факт 2009 год</t>
  </si>
  <si>
    <t>Кассовый план на 9 месяцев 2010г.</t>
  </si>
  <si>
    <t>Кассовый план на III кв. 2010г.</t>
  </si>
  <si>
    <t>План на сентябрь месяц 2010г.</t>
  </si>
  <si>
    <t>фактически исполнено</t>
  </si>
  <si>
    <t>Прогноз 2011</t>
  </si>
  <si>
    <t>Прогноз 2011 к ожидаемой 2010, (+),(-), тыс. рублей</t>
  </si>
  <si>
    <t xml:space="preserve">2011 Уд. Вес  в общем объеме собственных доходов,% </t>
  </si>
  <si>
    <t>Рост 2011 к 2010,%</t>
  </si>
  <si>
    <t xml:space="preserve">2011 Уд. Вес  в общем объеме  доходов,% </t>
  </si>
  <si>
    <t>2011 год рост (снижение),% к факту 2009 года</t>
  </si>
  <si>
    <t>сентябрь 2010г.</t>
  </si>
  <si>
    <t>3кв. 2010г.</t>
  </si>
  <si>
    <t>на 01.10.2009г</t>
  </si>
  <si>
    <t>000 1 06 04011 02 0000 110</t>
  </si>
  <si>
    <t>Транспортный налог с организаци</t>
  </si>
  <si>
    <t>000 1 06 04012 02 0000 110</t>
  </si>
  <si>
    <t>Транспортный налог с физических лиц</t>
  </si>
  <si>
    <t xml:space="preserve">000 1 13 03050 05 0001 130 </t>
  </si>
  <si>
    <t>Средства самообложения граждан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</si>
  <si>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районов(доходы от оказания платных услуг в качестве безвозмездных поступлений и иной приносящей доход деятельности)</t>
  </si>
  <si>
    <t xml:space="preserve">000 1 13 03050 05 0002 130 </t>
  </si>
  <si>
    <t>Коммунальное хозяйство</t>
  </si>
  <si>
    <t xml:space="preserve">Прочие доходы от оказания платных услуг получателями средств бюджетов муниципальных районов и компенсации затрат бюджетов муниципальных районов(иные доходы от оказания платных услуг получателями средств бюджетов муниципальных районов и компенсации затрат </t>
  </si>
  <si>
    <t xml:space="preserve">000 1 13 03050 05 0003 130 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</si>
  <si>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районов(доходы от уплаты платежей арендаторами (пользователями) имущества)</t>
  </si>
  <si>
    <t xml:space="preserve">000 1 13 03050 05 0004 130 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</si>
  <si>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районов(доходы, полученные от возврата дебиторской задолженности прошлых лет)</t>
  </si>
  <si>
    <t xml:space="preserve">000 1 14 03050 05 0000 440 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</si>
  <si>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</si>
  <si>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 xml:space="preserve">000 1 14 03050 10 0000 410 </t>
  </si>
  <si>
    <t>Средства от распоряжения и реализации конфискованного и иного имущества, обращенного в доходы поселений (в части реализации основных средств по указанному имуществу)</t>
  </si>
  <si>
    <t xml:space="preserve">000 1 14 03050 10 0000 440 </t>
  </si>
  <si>
    <t>Средства от распоряжения и реализации конфискованного и иного имущества, обращенного в доходы поселений (в части реализации материальных запасов по указанному имуществу)</t>
  </si>
  <si>
    <t xml:space="preserve">000 1 14 04000 00 0000 420 </t>
  </si>
  <si>
    <t>Доходы от продажи нематериальных активов</t>
  </si>
  <si>
    <t xml:space="preserve">000 1 14 04040 04 0000 420 </t>
  </si>
  <si>
    <t>Доходы от продажи нематериальных активов, находящихся в собственности городских округов</t>
  </si>
  <si>
    <t xml:space="preserve">000 1 14 04050 05 0000 420 </t>
  </si>
  <si>
    <t>Доходы от продажи нематериальных активов, находящихся в собственности муниципальных районов</t>
  </si>
  <si>
    <t xml:space="preserve">000 1 14 04050 10 0000 420 </t>
  </si>
  <si>
    <t>Доходы от продажи нематериальных активов, находящихся в собственности поселений</t>
  </si>
  <si>
    <t>000 1 14 06014 10 0000 430</t>
  </si>
  <si>
    <t xml:space="preserve">000 1 16 25020 01 0000 140 </t>
  </si>
  <si>
    <t>000 1 16 35030 05 0000 140</t>
  </si>
  <si>
    <t xml:space="preserve">Суммы по искам о возмещении вреда, причиненного окружающей среде, подлежащие зачислению в бюджеты муниципальных районов </t>
  </si>
  <si>
    <t xml:space="preserve">000 1 18 05030 05 0000 151 </t>
  </si>
  <si>
    <t>Доходы муниципальных районов от возврата остатков субсидий из бюджетов поселений</t>
  </si>
  <si>
    <t>налоговые</t>
  </si>
  <si>
    <t>неналоговые</t>
  </si>
  <si>
    <t>НАЛОГОВЫЕ И НЕНАЛОГОВЫЕ ДОХОДЫ</t>
  </si>
  <si>
    <t>неналоговые без предпринимательской</t>
  </si>
  <si>
    <t>9</t>
  </si>
  <si>
    <t>11=10-3</t>
  </si>
  <si>
    <t>12=10/3*100</t>
  </si>
  <si>
    <t>Средства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</si>
  <si>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Глава администрации Донауровского сельского поселения</t>
  </si>
  <si>
    <t>Исполнитель Н.А.Конюхова тел.8(83363)37382</t>
  </si>
  <si>
    <t>Ю.А.Цырульников</t>
  </si>
  <si>
    <t>Межбюджетные трансферты общего характера бюджетам бюджетной системы РФ</t>
  </si>
  <si>
    <t>Перечисления другим бюджетам бюджетной системы РФ</t>
  </si>
  <si>
    <t xml:space="preserve">Образование профессиональная подготовка переподготовка и повышение квалификации </t>
  </si>
  <si>
    <t>Оценка ожидаемого исполнения бюджета Донауровского сельского поселения за  2023 год</t>
  </si>
  <si>
    <t>на 01.12.2023г</t>
  </si>
  <si>
    <t>%, к уточненному плану на 2023 год</t>
  </si>
  <si>
    <t>Утверждено в бюджете на 2023 год (первоначальный план)</t>
  </si>
  <si>
    <t>Уточненный план на 2023 год (на 01.12.2023г)</t>
  </si>
  <si>
    <t>Ожидаемое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</si>
</sst>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1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96">
    <xf numFmtId="0" fontId="0" fillId="0" borderId="0" xfId="0"/>
    <xf numFmtId="0" fontId="4" fillId="0" borderId="0" xfId="2" applyFont="1" applyFill="1"/>
    <xf numFmtId="0" fontId="5" fillId="0" borderId="1" xfId="2" applyFont="1" applyFill="1" applyBorder="1" applyAlignment="1">
      <alignment horizontal="center"/>
    </xf>
    <xf numFmtId="0" fontId="4" fillId="0" borderId="1" xfId="1" applyFont="1" applyFill="1" applyBorder="1"/>
    <xf numFmtId="164" fontId="4" fillId="0" borderId="1" xfId="2" applyNumberFormat="1" applyFont="1" applyFill="1" applyBorder="1"/>
    <xf numFmtId="0" fontId="4" fillId="0" borderId="0" xfId="2" applyFont="1" applyFill="1" applyAlignment="1">
      <alignment horizontal="right"/>
    </xf>
    <xf numFmtId="0" fontId="4" fillId="0" borderId="0" xfId="2" applyFont="1" applyFill="1" applyBorder="1"/>
    <xf numFmtId="164" fontId="5" fillId="0" borderId="1" xfId="2" applyNumberFormat="1" applyFont="1" applyFill="1" applyBorder="1"/>
    <xf numFmtId="0" fontId="5" fillId="0" borderId="1" xfId="2" applyFont="1" applyFill="1" applyBorder="1"/>
    <xf numFmtId="0" fontId="5" fillId="0" borderId="0" xfId="2" applyFont="1" applyFill="1" applyBorder="1"/>
    <xf numFmtId="164" fontId="5" fillId="0" borderId="0" xfId="2" applyNumberFormat="1" applyFont="1" applyFill="1" applyBorder="1"/>
    <xf numFmtId="165" fontId="5" fillId="0" borderId="0" xfId="2" applyNumberFormat="1" applyFont="1" applyFill="1" applyBorder="1"/>
    <xf numFmtId="0" fontId="4" fillId="0" borderId="1" xfId="2" applyFont="1" applyFill="1" applyBorder="1"/>
    <xf numFmtId="164" fontId="4" fillId="0" borderId="2" xfId="2" applyNumberFormat="1" applyFont="1" applyFill="1" applyBorder="1"/>
    <xf numFmtId="164" fontId="4" fillId="0" borderId="0" xfId="2" applyNumberFormat="1" applyFont="1" applyFill="1" applyBorder="1"/>
    <xf numFmtId="165" fontId="4" fillId="0" borderId="0" xfId="2" applyNumberFormat="1" applyFont="1" applyFill="1" applyBorder="1"/>
    <xf numFmtId="0" fontId="4" fillId="0" borderId="0" xfId="2" applyFont="1" applyFill="1" applyAlignment="1"/>
    <xf numFmtId="49" fontId="4" fillId="0" borderId="3" xfId="2" applyNumberFormat="1" applyFont="1" applyFill="1" applyBorder="1" applyAlignment="1">
      <alignment horizontal="center" vertical="center" wrapText="1"/>
    </xf>
    <xf numFmtId="0" fontId="5" fillId="0" borderId="0" xfId="2" applyFont="1" applyFill="1"/>
    <xf numFmtId="0" fontId="8" fillId="0" borderId="0" xfId="2" applyFont="1" applyFill="1" applyAlignment="1"/>
    <xf numFmtId="49" fontId="9" fillId="0" borderId="1" xfId="3" applyNumberFormat="1" applyFont="1" applyFill="1" applyBorder="1" applyAlignment="1"/>
    <xf numFmtId="0" fontId="4" fillId="0" borderId="1" xfId="0" applyFont="1" applyFill="1" applyBorder="1"/>
    <xf numFmtId="164" fontId="4" fillId="0" borderId="1" xfId="0" applyNumberFormat="1" applyFont="1" applyFill="1" applyBorder="1"/>
    <xf numFmtId="0" fontId="6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5" fillId="0" borderId="1" xfId="0" applyFont="1" applyFill="1" applyBorder="1"/>
    <xf numFmtId="49" fontId="7" fillId="0" borderId="1" xfId="0" applyNumberFormat="1" applyFon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vertical="top" wrapText="1"/>
    </xf>
    <xf numFmtId="0" fontId="4" fillId="0" borderId="0" xfId="0" applyFont="1" applyFill="1" applyBorder="1"/>
    <xf numFmtId="164" fontId="5" fillId="0" borderId="1" xfId="0" applyNumberFormat="1" applyFont="1" applyFill="1" applyBorder="1"/>
    <xf numFmtId="0" fontId="8" fillId="0" borderId="0" xfId="2" applyFont="1" applyFill="1" applyAlignment="1">
      <alignment horizontal="left"/>
    </xf>
    <xf numFmtId="0" fontId="8" fillId="0" borderId="0" xfId="2" applyFont="1" applyFill="1"/>
    <xf numFmtId="49" fontId="10" fillId="0" borderId="1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164" fontId="4" fillId="0" borderId="1" xfId="1" applyNumberFormat="1" applyFont="1" applyFill="1" applyBorder="1"/>
    <xf numFmtId="0" fontId="11" fillId="0" borderId="0" xfId="2" applyFont="1" applyFill="1" applyAlignment="1">
      <alignment wrapText="1"/>
    </xf>
    <xf numFmtId="49" fontId="9" fillId="0" borderId="0" xfId="3" applyNumberFormat="1" applyFont="1" applyFill="1" applyBorder="1" applyAlignment="1"/>
    <xf numFmtId="0" fontId="5" fillId="0" borderId="1" xfId="3" applyFont="1" applyFill="1" applyBorder="1" applyAlignment="1">
      <alignment wrapText="1"/>
    </xf>
    <xf numFmtId="164" fontId="12" fillId="0" borderId="1" xfId="2" applyNumberFormat="1" applyFont="1" applyFill="1" applyBorder="1"/>
    <xf numFmtId="0" fontId="4" fillId="0" borderId="6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2" fontId="4" fillId="0" borderId="1" xfId="2" applyNumberFormat="1" applyFont="1" applyFill="1" applyBorder="1"/>
    <xf numFmtId="0" fontId="14" fillId="0" borderId="1" xfId="0" applyNumberFormat="1" applyFont="1" applyFill="1" applyBorder="1" applyAlignment="1">
      <alignment vertical="top" wrapText="1"/>
    </xf>
    <xf numFmtId="0" fontId="15" fillId="0" borderId="1" xfId="0" applyNumberFormat="1" applyFont="1" applyFill="1" applyBorder="1" applyAlignment="1">
      <alignment vertical="top" wrapText="1"/>
    </xf>
    <xf numFmtId="0" fontId="14" fillId="0" borderId="9" xfId="0" applyNumberFormat="1" applyFont="1" applyFill="1" applyBorder="1" applyAlignment="1">
      <alignment vertical="top" wrapText="1"/>
    </xf>
    <xf numFmtId="0" fontId="14" fillId="0" borderId="10" xfId="0" applyNumberFormat="1" applyFont="1" applyFill="1" applyBorder="1" applyAlignment="1">
      <alignment vertical="top" wrapText="1"/>
    </xf>
    <xf numFmtId="0" fontId="15" fillId="0" borderId="1" xfId="1" applyNumberFormat="1" applyFont="1" applyFill="1" applyBorder="1" applyAlignment="1">
      <alignment vertical="top" wrapText="1"/>
    </xf>
    <xf numFmtId="0" fontId="14" fillId="0" borderId="0" xfId="0" applyNumberFormat="1" applyFont="1" applyFill="1" applyBorder="1" applyAlignment="1">
      <alignment vertical="top" wrapText="1"/>
    </xf>
    <xf numFmtId="0" fontId="11" fillId="0" borderId="3" xfId="3" applyFont="1" applyFill="1" applyBorder="1" applyAlignment="1">
      <alignment wrapText="1"/>
    </xf>
    <xf numFmtId="0" fontId="11" fillId="0" borderId="0" xfId="2" applyFont="1" applyFill="1" applyAlignment="1"/>
    <xf numFmtId="0" fontId="5" fillId="0" borderId="3" xfId="3" applyFont="1" applyFill="1" applyBorder="1" applyAlignment="1">
      <alignment wrapText="1"/>
    </xf>
    <xf numFmtId="49" fontId="16" fillId="0" borderId="0" xfId="2" applyNumberFormat="1" applyFont="1" applyFill="1" applyBorder="1"/>
    <xf numFmtId="0" fontId="5" fillId="0" borderId="0" xfId="3" applyFont="1" applyFill="1" applyBorder="1" applyAlignment="1">
      <alignment wrapText="1"/>
    </xf>
    <xf numFmtId="11" fontId="4" fillId="0" borderId="1" xfId="0" applyNumberFormat="1" applyFont="1" applyBorder="1" applyAlignment="1">
      <alignment horizontal="left" wrapText="1"/>
    </xf>
    <xf numFmtId="0" fontId="4" fillId="0" borderId="1" xfId="3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49" fontId="5" fillId="0" borderId="0" xfId="2" applyNumberFormat="1" applyFont="1" applyFill="1" applyBorder="1"/>
    <xf numFmtId="0" fontId="4" fillId="0" borderId="4" xfId="2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wrapText="1"/>
    </xf>
    <xf numFmtId="0" fontId="5" fillId="0" borderId="11" xfId="2" applyFont="1" applyFill="1" applyBorder="1" applyAlignment="1">
      <alignment horizontal="center" wrapText="1"/>
    </xf>
    <xf numFmtId="0" fontId="5" fillId="0" borderId="4" xfId="2" applyFont="1" applyFill="1" applyBorder="1" applyAlignment="1">
      <alignment horizont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11" xfId="0" applyNumberFormat="1" applyFont="1" applyFill="1" applyBorder="1" applyAlignment="1">
      <alignment vertical="center" wrapText="1"/>
    </xf>
    <xf numFmtId="0" fontId="7" fillId="0" borderId="4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_Копия Анализ исполнения бюджета за 2005 год" xfId="2"/>
    <cellStyle name="Обычный_сентябрь 2008 для ожидаемог (2)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0</xdr:colOff>
      <xdr:row>2</xdr:row>
      <xdr:rowOff>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4933950" y="180975"/>
          <a:ext cx="0" cy="1905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0</xdr:colOff>
      <xdr:row>1</xdr:row>
      <xdr:rowOff>0</xdr:rowOff>
    </xdr:from>
    <xdr:to>
      <xdr:col>8</xdr:col>
      <xdr:colOff>0</xdr:colOff>
      <xdr:row>2</xdr:row>
      <xdr:rowOff>0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4933950" y="180975"/>
          <a:ext cx="0" cy="1905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41;&#1103;&#1082;&#1086;&#1074;&#1072;%20&#1054;.&#1042;\2010%20&#1043;&#1054;&#1044;\&#1048;&#1057;&#1055;&#1054;&#1051;&#1053;&#1045;&#1053;&#1048;&#1045;%20&#1041;&#1070;&#1044;&#1046;&#1045;&#1058;&#1040;%202010\&#1052;&#1091;&#1085;&#1080;&#1094;&#1080;&#1087;&#1072;&#1083;&#1100;&#1085;&#1099;&#1081;%20&#1088;&#1072;&#1081;&#1086;&#1085;%202010\&#1040;&#1085;&#1072;&#1083;&#1080;&#1079;%20&#1087;&#1086;%20&#1084;.&#1088;&#1072;&#1081;&#1086;&#1085;&#1091;%20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2009"/>
      <sheetName val="сводка 2010"/>
      <sheetName val="январь 2010г."/>
      <sheetName val="февраль 2010г."/>
      <sheetName val="март 2010г."/>
      <sheetName val="апрель 2010г."/>
      <sheetName val="май 2010г."/>
      <sheetName val="июнь 2010г."/>
      <sheetName val="июль 2010г."/>
      <sheetName val="август 2010г."/>
      <sheetName val="ожид на 2010 год"/>
      <sheetName val="сентябрь 2010г."/>
      <sheetName val="Ожидаем 2010 и 2011 уточ"/>
      <sheetName val="Лист3"/>
    </sheetNames>
    <sheetDataSet>
      <sheetData sheetId="0">
        <row r="6">
          <cell r="L6">
            <v>45237.700000000004</v>
          </cell>
          <cell r="M6">
            <v>51382.500000000015</v>
          </cell>
        </row>
        <row r="7">
          <cell r="L7">
            <v>21324.3</v>
          </cell>
          <cell r="M7">
            <v>24348.000000000004</v>
          </cell>
        </row>
        <row r="8">
          <cell r="L8">
            <v>21324.3</v>
          </cell>
          <cell r="M8">
            <v>24348.000000000004</v>
          </cell>
        </row>
        <row r="9">
          <cell r="L9">
            <v>19.2</v>
          </cell>
          <cell r="M9">
            <v>20.2</v>
          </cell>
        </row>
        <row r="10">
          <cell r="L10">
            <v>21294</v>
          </cell>
          <cell r="M10">
            <v>24315.500000000004</v>
          </cell>
        </row>
        <row r="12">
          <cell r="L12">
            <v>356.2</v>
          </cell>
          <cell r="M12">
            <v>362.4</v>
          </cell>
        </row>
        <row r="13">
          <cell r="L13">
            <v>1</v>
          </cell>
          <cell r="M13">
            <v>1</v>
          </cell>
        </row>
        <row r="14">
          <cell r="L14">
            <v>10.1</v>
          </cell>
          <cell r="M14">
            <v>11.3</v>
          </cell>
        </row>
        <row r="23">
          <cell r="L23">
            <v>2191.4</v>
          </cell>
          <cell r="M23">
            <v>2228.4</v>
          </cell>
        </row>
        <row r="24">
          <cell r="L24">
            <v>0</v>
          </cell>
          <cell r="M24">
            <v>0</v>
          </cell>
        </row>
        <row r="27">
          <cell r="L27">
            <v>2191.4</v>
          </cell>
          <cell r="M27">
            <v>2228.4</v>
          </cell>
        </row>
        <row r="28">
          <cell r="L28">
            <v>2191.4</v>
          </cell>
          <cell r="M28">
            <v>2228.4</v>
          </cell>
        </row>
        <row r="32">
          <cell r="L32">
            <v>0</v>
          </cell>
          <cell r="M32">
            <v>0</v>
          </cell>
        </row>
        <row r="33">
          <cell r="L33">
            <v>0</v>
          </cell>
          <cell r="M33">
            <v>0</v>
          </cell>
        </row>
        <row r="36">
          <cell r="L36">
            <v>0</v>
          </cell>
          <cell r="M36">
            <v>0</v>
          </cell>
        </row>
        <row r="39">
          <cell r="L39">
            <v>1208.5</v>
          </cell>
          <cell r="M39">
            <v>1373.4</v>
          </cell>
        </row>
        <row r="40">
          <cell r="L40">
            <v>460.5</v>
          </cell>
          <cell r="M40">
            <v>517.9</v>
          </cell>
        </row>
        <row r="41">
          <cell r="L41">
            <v>460.5</v>
          </cell>
          <cell r="M41">
            <v>517.9</v>
          </cell>
        </row>
        <row r="42">
          <cell r="L42">
            <v>0</v>
          </cell>
          <cell r="M42">
            <v>0</v>
          </cell>
        </row>
        <row r="45">
          <cell r="L45">
            <v>748</v>
          </cell>
          <cell r="M45">
            <v>855.5</v>
          </cell>
        </row>
        <row r="46">
          <cell r="L46">
            <v>748</v>
          </cell>
          <cell r="M46">
            <v>855.5</v>
          </cell>
        </row>
        <row r="48">
          <cell r="L48">
            <v>-66.599999999999994</v>
          </cell>
          <cell r="M48">
            <v>-65.7</v>
          </cell>
        </row>
        <row r="49">
          <cell r="L49">
            <v>-66.599999999999994</v>
          </cell>
          <cell r="M49">
            <v>-65.8</v>
          </cell>
        </row>
        <row r="51">
          <cell r="L51">
            <v>-66.599999999999994</v>
          </cell>
          <cell r="M51">
            <v>-65.8</v>
          </cell>
        </row>
        <row r="52">
          <cell r="L52">
            <v>0</v>
          </cell>
          <cell r="M52">
            <v>0</v>
          </cell>
        </row>
        <row r="53">
          <cell r="L53">
            <v>0</v>
          </cell>
          <cell r="M53">
            <v>0</v>
          </cell>
        </row>
        <row r="56">
          <cell r="L56">
            <v>0</v>
          </cell>
          <cell r="M56">
            <v>0</v>
          </cell>
        </row>
        <row r="57">
          <cell r="L57">
            <v>0</v>
          </cell>
          <cell r="M57">
            <v>0</v>
          </cell>
        </row>
        <row r="60">
          <cell r="L60">
            <v>0</v>
          </cell>
          <cell r="M60">
            <v>0</v>
          </cell>
        </row>
        <row r="63">
          <cell r="L63">
            <v>0</v>
          </cell>
          <cell r="M63">
            <v>0.1</v>
          </cell>
        </row>
        <row r="64">
          <cell r="M64">
            <v>0.1</v>
          </cell>
        </row>
        <row r="65">
          <cell r="L65">
            <v>0</v>
          </cell>
          <cell r="M65">
            <v>0</v>
          </cell>
        </row>
        <row r="68">
          <cell r="L68">
            <v>0</v>
          </cell>
          <cell r="M68">
            <v>0</v>
          </cell>
        </row>
        <row r="71">
          <cell r="L71">
            <v>0</v>
          </cell>
          <cell r="M71">
            <v>0</v>
          </cell>
        </row>
        <row r="72">
          <cell r="L72">
            <v>0</v>
          </cell>
          <cell r="M72">
            <v>0</v>
          </cell>
        </row>
        <row r="75">
          <cell r="L75">
            <v>0</v>
          </cell>
          <cell r="M75">
            <v>0</v>
          </cell>
        </row>
        <row r="78">
          <cell r="L78">
            <v>0</v>
          </cell>
          <cell r="M78">
            <v>0</v>
          </cell>
        </row>
        <row r="81">
          <cell r="L81">
            <v>0</v>
          </cell>
          <cell r="M81">
            <v>0</v>
          </cell>
        </row>
        <row r="84">
          <cell r="L84">
            <v>0</v>
          </cell>
          <cell r="M84">
            <v>0</v>
          </cell>
        </row>
        <row r="87">
          <cell r="L87">
            <v>2102.1</v>
          </cell>
          <cell r="M87">
            <v>2620.4</v>
          </cell>
        </row>
        <row r="88">
          <cell r="L88">
            <v>1.5</v>
          </cell>
          <cell r="M88">
            <v>1.5</v>
          </cell>
        </row>
        <row r="90">
          <cell r="L90">
            <v>1.5</v>
          </cell>
          <cell r="M90">
            <v>1.5</v>
          </cell>
        </row>
        <row r="92">
          <cell r="L92">
            <v>0</v>
          </cell>
          <cell r="M92">
            <v>0</v>
          </cell>
        </row>
        <row r="96">
          <cell r="L96">
            <v>0</v>
          </cell>
          <cell r="M96">
            <v>0</v>
          </cell>
        </row>
        <row r="100">
          <cell r="L100">
            <v>0</v>
          </cell>
          <cell r="M100">
            <v>0</v>
          </cell>
        </row>
        <row r="104">
          <cell r="L104">
            <v>2070</v>
          </cell>
          <cell r="M104">
            <v>2588.3000000000002</v>
          </cell>
        </row>
        <row r="105">
          <cell r="L105">
            <v>913</v>
          </cell>
          <cell r="M105">
            <v>1236.9000000000001</v>
          </cell>
        </row>
        <row r="107">
          <cell r="L107">
            <v>913</v>
          </cell>
          <cell r="M107">
            <v>1236.9000000000001</v>
          </cell>
        </row>
        <row r="108">
          <cell r="L108">
            <v>0</v>
          </cell>
          <cell r="M108">
            <v>0</v>
          </cell>
        </row>
        <row r="112">
          <cell r="L112">
            <v>1157</v>
          </cell>
          <cell r="M112">
            <v>1351.4</v>
          </cell>
        </row>
        <row r="114">
          <cell r="L114">
            <v>1157</v>
          </cell>
          <cell r="M114">
            <v>1351.4</v>
          </cell>
        </row>
        <row r="116">
          <cell r="L116">
            <v>30.6</v>
          </cell>
          <cell r="M116">
            <v>30.6</v>
          </cell>
        </row>
        <row r="117">
          <cell r="L117">
            <v>30.6</v>
          </cell>
          <cell r="M117">
            <v>30.6</v>
          </cell>
        </row>
        <row r="119">
          <cell r="L119">
            <v>30.6</v>
          </cell>
          <cell r="M119">
            <v>30.6</v>
          </cell>
        </row>
        <row r="121">
          <cell r="L121">
            <v>0</v>
          </cell>
          <cell r="M121">
            <v>0</v>
          </cell>
        </row>
        <row r="125">
          <cell r="L125">
            <v>0</v>
          </cell>
          <cell r="M125">
            <v>0</v>
          </cell>
        </row>
        <row r="126">
          <cell r="L126">
            <v>0</v>
          </cell>
          <cell r="M126">
            <v>0</v>
          </cell>
        </row>
        <row r="130">
          <cell r="L130">
            <v>0</v>
          </cell>
          <cell r="M130">
            <v>0</v>
          </cell>
        </row>
        <row r="134">
          <cell r="L134">
            <v>0</v>
          </cell>
          <cell r="M134">
            <v>0</v>
          </cell>
        </row>
        <row r="138">
          <cell r="L138">
            <v>0</v>
          </cell>
          <cell r="M138">
            <v>0</v>
          </cell>
        </row>
        <row r="142">
          <cell r="L142">
            <v>470.6</v>
          </cell>
          <cell r="M142">
            <v>474</v>
          </cell>
        </row>
        <row r="143">
          <cell r="L143">
            <v>470.6</v>
          </cell>
          <cell r="M143">
            <v>474</v>
          </cell>
        </row>
        <row r="144">
          <cell r="L144">
            <v>0</v>
          </cell>
          <cell r="M144">
            <v>0</v>
          </cell>
        </row>
        <row r="148">
          <cell r="L148">
            <v>13486.300000000001</v>
          </cell>
          <cell r="M148">
            <v>15100.800000000001</v>
          </cell>
        </row>
        <row r="149">
          <cell r="L149">
            <v>13486.300000000001</v>
          </cell>
          <cell r="M149">
            <v>15100.800000000001</v>
          </cell>
        </row>
        <row r="151">
          <cell r="L151">
            <v>13486.300000000001</v>
          </cell>
          <cell r="M151">
            <v>15100.800000000001</v>
          </cell>
        </row>
        <row r="156">
          <cell r="L156">
            <v>421.2</v>
          </cell>
          <cell r="M156">
            <v>823.8</v>
          </cell>
        </row>
        <row r="157">
          <cell r="L157">
            <v>0</v>
          </cell>
          <cell r="M157">
            <v>0</v>
          </cell>
        </row>
        <row r="161">
          <cell r="L161">
            <v>100.2</v>
          </cell>
          <cell r="M161">
            <v>500.2</v>
          </cell>
        </row>
        <row r="162">
          <cell r="L162">
            <v>0</v>
          </cell>
          <cell r="M162">
            <v>0</v>
          </cell>
        </row>
        <row r="163">
          <cell r="L163">
            <v>0</v>
          </cell>
          <cell r="M163">
            <v>0</v>
          </cell>
        </row>
        <row r="164">
          <cell r="L164">
            <v>100.2</v>
          </cell>
          <cell r="M164">
            <v>500.2</v>
          </cell>
        </row>
        <row r="165">
          <cell r="L165">
            <v>0</v>
          </cell>
          <cell r="M165">
            <v>0</v>
          </cell>
        </row>
        <row r="166">
          <cell r="L166">
            <v>0</v>
          </cell>
          <cell r="M166">
            <v>0</v>
          </cell>
        </row>
        <row r="167">
          <cell r="L167">
            <v>0</v>
          </cell>
          <cell r="M167">
            <v>0</v>
          </cell>
        </row>
        <row r="170">
          <cell r="L170">
            <v>100.2</v>
          </cell>
          <cell r="M170">
            <v>100.2</v>
          </cell>
        </row>
        <row r="176">
          <cell r="M176">
            <v>400</v>
          </cell>
        </row>
        <row r="180">
          <cell r="L180">
            <v>0</v>
          </cell>
          <cell r="M180">
            <v>0</v>
          </cell>
        </row>
        <row r="181">
          <cell r="L181">
            <v>0</v>
          </cell>
          <cell r="M181">
            <v>0</v>
          </cell>
        </row>
        <row r="188">
          <cell r="L188">
            <v>0</v>
          </cell>
          <cell r="M188">
            <v>0</v>
          </cell>
        </row>
        <row r="192">
          <cell r="L192">
            <v>321</v>
          </cell>
          <cell r="M192">
            <v>323.60000000000002</v>
          </cell>
        </row>
        <row r="193">
          <cell r="L193">
            <v>321</v>
          </cell>
          <cell r="M193">
            <v>323.60000000000002</v>
          </cell>
        </row>
        <row r="195">
          <cell r="L195">
            <v>321</v>
          </cell>
          <cell r="M195">
            <v>323.60000000000002</v>
          </cell>
        </row>
        <row r="196">
          <cell r="L196">
            <v>0</v>
          </cell>
          <cell r="M196">
            <v>0</v>
          </cell>
        </row>
        <row r="200">
          <cell r="L200">
            <v>0</v>
          </cell>
          <cell r="M200">
            <v>0</v>
          </cell>
        </row>
        <row r="201">
          <cell r="L201">
            <v>0</v>
          </cell>
          <cell r="M201">
            <v>0</v>
          </cell>
        </row>
        <row r="205">
          <cell r="L205">
            <v>1382.3000000000002</v>
          </cell>
          <cell r="M205">
            <v>1633</v>
          </cell>
        </row>
        <row r="206">
          <cell r="L206">
            <v>59</v>
          </cell>
          <cell r="M206">
            <v>70.900000000000006</v>
          </cell>
        </row>
        <row r="207">
          <cell r="L207">
            <v>8.6999999999999993</v>
          </cell>
          <cell r="M207">
            <v>9.3000000000000007</v>
          </cell>
        </row>
        <row r="208">
          <cell r="L208">
            <v>50.3</v>
          </cell>
          <cell r="M208">
            <v>61.6</v>
          </cell>
        </row>
        <row r="209">
          <cell r="L209">
            <v>15.5</v>
          </cell>
          <cell r="M209">
            <v>15.5</v>
          </cell>
        </row>
        <row r="210">
          <cell r="L210">
            <v>28</v>
          </cell>
          <cell r="M210">
            <v>28</v>
          </cell>
        </row>
        <row r="211">
          <cell r="L211">
            <v>0</v>
          </cell>
          <cell r="M211">
            <v>0</v>
          </cell>
        </row>
        <row r="215">
          <cell r="L215">
            <v>0</v>
          </cell>
          <cell r="M215">
            <v>0</v>
          </cell>
        </row>
        <row r="219">
          <cell r="L219">
            <v>0</v>
          </cell>
          <cell r="M219">
            <v>0</v>
          </cell>
        </row>
        <row r="223">
          <cell r="L223">
            <v>56.3</v>
          </cell>
          <cell r="M223">
            <v>67.8</v>
          </cell>
        </row>
        <row r="224">
          <cell r="L224">
            <v>15</v>
          </cell>
          <cell r="M224">
            <v>21.5</v>
          </cell>
        </row>
        <row r="225">
          <cell r="L225">
            <v>31</v>
          </cell>
          <cell r="M225">
            <v>36</v>
          </cell>
        </row>
        <row r="228">
          <cell r="L228">
            <v>7</v>
          </cell>
          <cell r="M228">
            <v>7</v>
          </cell>
        </row>
        <row r="229">
          <cell r="L229">
            <v>3.3</v>
          </cell>
          <cell r="M229">
            <v>3.3</v>
          </cell>
        </row>
        <row r="230">
          <cell r="L230">
            <v>0</v>
          </cell>
          <cell r="M230">
            <v>0</v>
          </cell>
        </row>
        <row r="234">
          <cell r="L234">
            <v>0</v>
          </cell>
          <cell r="M234">
            <v>0</v>
          </cell>
        </row>
        <row r="238">
          <cell r="L238">
            <v>306.2</v>
          </cell>
          <cell r="M238">
            <v>367.7</v>
          </cell>
        </row>
        <row r="239">
          <cell r="L239">
            <v>566.4</v>
          </cell>
          <cell r="M239">
            <v>675.19999999999993</v>
          </cell>
        </row>
        <row r="241">
          <cell r="L241">
            <v>0</v>
          </cell>
          <cell r="M241">
            <v>0</v>
          </cell>
        </row>
        <row r="245">
          <cell r="L245">
            <v>41.8</v>
          </cell>
          <cell r="M245">
            <v>41.8</v>
          </cell>
        </row>
        <row r="247">
          <cell r="L247">
            <v>41.8</v>
          </cell>
          <cell r="M247">
            <v>41.8</v>
          </cell>
        </row>
        <row r="249">
          <cell r="L249">
            <v>309.10000000000008</v>
          </cell>
          <cell r="M249">
            <v>366.1</v>
          </cell>
        </row>
        <row r="251">
          <cell r="L251">
            <v>309.10000000000008</v>
          </cell>
          <cell r="M251">
            <v>366.1</v>
          </cell>
        </row>
        <row r="253">
          <cell r="L253">
            <v>62.3</v>
          </cell>
          <cell r="M253">
            <v>167.8</v>
          </cell>
        </row>
        <row r="254">
          <cell r="L254">
            <v>0</v>
          </cell>
          <cell r="M254">
            <v>105.6</v>
          </cell>
        </row>
        <row r="255">
          <cell r="M255">
            <v>105.6</v>
          </cell>
        </row>
        <row r="257">
          <cell r="L257">
            <v>0</v>
          </cell>
          <cell r="M257">
            <v>0</v>
          </cell>
        </row>
        <row r="260">
          <cell r="L260">
            <v>62.3</v>
          </cell>
          <cell r="M260">
            <v>62.2</v>
          </cell>
        </row>
        <row r="262">
          <cell r="L262">
            <v>62.3</v>
          </cell>
          <cell r="M262">
            <v>62.2</v>
          </cell>
        </row>
        <row r="265">
          <cell r="L265">
            <v>0</v>
          </cell>
          <cell r="M265">
            <v>0</v>
          </cell>
        </row>
        <row r="266">
          <cell r="L266">
            <v>0</v>
          </cell>
          <cell r="M266">
            <v>0</v>
          </cell>
        </row>
        <row r="269">
          <cell r="L269">
            <v>0</v>
          </cell>
          <cell r="M269">
            <v>0</v>
          </cell>
        </row>
        <row r="273">
          <cell r="L273">
            <v>0</v>
          </cell>
          <cell r="M273">
            <v>0</v>
          </cell>
        </row>
        <row r="276">
          <cell r="L276">
            <v>-1171.7</v>
          </cell>
          <cell r="M276">
            <v>-1171.7</v>
          </cell>
        </row>
        <row r="278">
          <cell r="L278">
            <v>-1171.7</v>
          </cell>
          <cell r="M278">
            <v>-1171.7</v>
          </cell>
        </row>
        <row r="280">
          <cell r="L280">
            <v>45237.700000000004</v>
          </cell>
          <cell r="M280">
            <v>51382.500000000015</v>
          </cell>
        </row>
        <row r="281">
          <cell r="L281">
            <v>28484.600000000002</v>
          </cell>
          <cell r="M281">
            <v>31734.400000000005</v>
          </cell>
        </row>
        <row r="282">
          <cell r="L282">
            <v>16753.099999999999</v>
          </cell>
          <cell r="M282">
            <v>19648.099999999999</v>
          </cell>
        </row>
      </sheetData>
      <sheetData sheetId="1">
        <row r="6">
          <cell r="L6">
            <v>59056.000000000007</v>
          </cell>
          <cell r="M6">
            <v>65468.6</v>
          </cell>
        </row>
        <row r="7">
          <cell r="L7">
            <v>23624.9</v>
          </cell>
          <cell r="M7">
            <v>26709.8</v>
          </cell>
        </row>
        <row r="8">
          <cell r="L8">
            <v>23624.9</v>
          </cell>
          <cell r="M8">
            <v>26709.8</v>
          </cell>
        </row>
        <row r="9">
          <cell r="L9">
            <v>35.4</v>
          </cell>
          <cell r="M9">
            <v>37.5</v>
          </cell>
        </row>
        <row r="10">
          <cell r="L10">
            <v>23577.9</v>
          </cell>
          <cell r="M10">
            <v>26652.3</v>
          </cell>
        </row>
        <row r="12">
          <cell r="L12">
            <v>114.10000000000001</v>
          </cell>
          <cell r="M12">
            <v>114.89999999999999</v>
          </cell>
        </row>
        <row r="13">
          <cell r="L13">
            <v>0</v>
          </cell>
          <cell r="M13">
            <v>0</v>
          </cell>
        </row>
        <row r="14">
          <cell r="L14">
            <v>11.6</v>
          </cell>
          <cell r="M14">
            <v>13.1</v>
          </cell>
        </row>
        <row r="15">
          <cell r="M15">
            <v>6.9</v>
          </cell>
        </row>
        <row r="23">
          <cell r="L23">
            <v>4065.7000000000003</v>
          </cell>
          <cell r="M23">
            <v>4224.1000000000004</v>
          </cell>
        </row>
        <row r="24">
          <cell r="L24">
            <v>0</v>
          </cell>
          <cell r="M24">
            <v>0</v>
          </cell>
        </row>
        <row r="27">
          <cell r="L27">
            <v>3372.4</v>
          </cell>
          <cell r="M27">
            <v>3476</v>
          </cell>
        </row>
        <row r="28">
          <cell r="L28">
            <v>3366.8</v>
          </cell>
          <cell r="M28">
            <v>3470.3</v>
          </cell>
        </row>
        <row r="29">
          <cell r="L29">
            <v>5.6</v>
          </cell>
          <cell r="M29">
            <v>5.7</v>
          </cell>
        </row>
        <row r="30">
          <cell r="L30">
            <v>177.89999999999998</v>
          </cell>
          <cell r="M30">
            <v>191.10000000000002</v>
          </cell>
        </row>
        <row r="31">
          <cell r="L31">
            <v>515.4</v>
          </cell>
          <cell r="M31">
            <v>557</v>
          </cell>
        </row>
        <row r="32">
          <cell r="L32">
            <v>0</v>
          </cell>
          <cell r="M32">
            <v>0</v>
          </cell>
        </row>
        <row r="33">
          <cell r="L33">
            <v>0</v>
          </cell>
          <cell r="M33">
            <v>0</v>
          </cell>
        </row>
        <row r="36">
          <cell r="L36">
            <v>0</v>
          </cell>
          <cell r="M36">
            <v>0</v>
          </cell>
        </row>
        <row r="39">
          <cell r="L39">
            <v>3836.1000000000004</v>
          </cell>
          <cell r="M39">
            <v>4402</v>
          </cell>
        </row>
        <row r="40">
          <cell r="L40">
            <v>780.80000000000007</v>
          </cell>
          <cell r="M40">
            <v>830.9</v>
          </cell>
        </row>
        <row r="41">
          <cell r="L41">
            <v>780.80000000000007</v>
          </cell>
          <cell r="M41">
            <v>830.9</v>
          </cell>
        </row>
        <row r="42">
          <cell r="L42">
            <v>0</v>
          </cell>
          <cell r="M42">
            <v>0</v>
          </cell>
        </row>
        <row r="45">
          <cell r="L45">
            <v>3055.3</v>
          </cell>
          <cell r="M45">
            <v>3571.1</v>
          </cell>
        </row>
        <row r="46">
          <cell r="L46">
            <v>3055.3</v>
          </cell>
          <cell r="M46">
            <v>3571.1</v>
          </cell>
        </row>
        <row r="48">
          <cell r="L48">
            <v>1.3</v>
          </cell>
          <cell r="M48">
            <v>2.1</v>
          </cell>
        </row>
        <row r="49">
          <cell r="L49">
            <v>1.3</v>
          </cell>
          <cell r="M49">
            <v>2</v>
          </cell>
        </row>
        <row r="51">
          <cell r="L51">
            <v>1.3</v>
          </cell>
          <cell r="M51">
            <v>2</v>
          </cell>
        </row>
        <row r="52">
          <cell r="L52">
            <v>0</v>
          </cell>
          <cell r="M52">
            <v>0</v>
          </cell>
        </row>
        <row r="53">
          <cell r="L53">
            <v>0</v>
          </cell>
          <cell r="M53">
            <v>0</v>
          </cell>
        </row>
        <row r="56">
          <cell r="L56">
            <v>0</v>
          </cell>
          <cell r="M56">
            <v>0</v>
          </cell>
        </row>
        <row r="57">
          <cell r="L57">
            <v>0</v>
          </cell>
          <cell r="M57">
            <v>0</v>
          </cell>
        </row>
        <row r="60">
          <cell r="L60">
            <v>0</v>
          </cell>
          <cell r="M60">
            <v>0</v>
          </cell>
        </row>
        <row r="63">
          <cell r="L63">
            <v>0</v>
          </cell>
          <cell r="M63">
            <v>0</v>
          </cell>
        </row>
        <row r="65">
          <cell r="L65">
            <v>0</v>
          </cell>
          <cell r="M65">
            <v>0</v>
          </cell>
        </row>
        <row r="68">
          <cell r="L68">
            <v>0</v>
          </cell>
          <cell r="M68">
            <v>0</v>
          </cell>
        </row>
        <row r="71">
          <cell r="L71">
            <v>0</v>
          </cell>
          <cell r="M71">
            <v>0.1</v>
          </cell>
        </row>
        <row r="72">
          <cell r="L72">
            <v>0</v>
          </cell>
          <cell r="M72">
            <v>0</v>
          </cell>
        </row>
        <row r="75">
          <cell r="L75">
            <v>0</v>
          </cell>
          <cell r="M75">
            <v>0</v>
          </cell>
        </row>
        <row r="78">
          <cell r="L78">
            <v>0</v>
          </cell>
          <cell r="M78">
            <v>0.1</v>
          </cell>
        </row>
        <row r="80">
          <cell r="M80">
            <v>0.1</v>
          </cell>
        </row>
        <row r="81">
          <cell r="L81">
            <v>0</v>
          </cell>
          <cell r="M81">
            <v>0</v>
          </cell>
        </row>
        <row r="84">
          <cell r="L84">
            <v>0</v>
          </cell>
          <cell r="M84">
            <v>0</v>
          </cell>
        </row>
        <row r="87">
          <cell r="L87">
            <v>3161.1000000000004</v>
          </cell>
          <cell r="M87">
            <v>3621.3</v>
          </cell>
        </row>
        <row r="88">
          <cell r="L88">
            <v>0</v>
          </cell>
          <cell r="M88">
            <v>0</v>
          </cell>
        </row>
        <row r="92">
          <cell r="L92">
            <v>0</v>
          </cell>
          <cell r="M92">
            <v>0</v>
          </cell>
        </row>
        <row r="96">
          <cell r="L96">
            <v>0</v>
          </cell>
          <cell r="M96">
            <v>0</v>
          </cell>
        </row>
        <row r="100">
          <cell r="L100">
            <v>0</v>
          </cell>
          <cell r="M100">
            <v>0</v>
          </cell>
        </row>
        <row r="104">
          <cell r="L104">
            <v>2264.1000000000004</v>
          </cell>
          <cell r="M104">
            <v>2724.3</v>
          </cell>
        </row>
        <row r="105">
          <cell r="L105">
            <v>795.2</v>
          </cell>
          <cell r="M105">
            <v>1167.9000000000001</v>
          </cell>
        </row>
        <row r="107">
          <cell r="L107">
            <v>795.2</v>
          </cell>
          <cell r="M107">
            <v>1167.9000000000001</v>
          </cell>
        </row>
        <row r="108">
          <cell r="L108">
            <v>0</v>
          </cell>
          <cell r="M108">
            <v>0</v>
          </cell>
        </row>
        <row r="112">
          <cell r="L112">
            <v>1468.9</v>
          </cell>
          <cell r="M112">
            <v>1556.4</v>
          </cell>
        </row>
        <row r="114">
          <cell r="L114">
            <v>1468.9</v>
          </cell>
          <cell r="M114">
            <v>1556.4</v>
          </cell>
        </row>
        <row r="116">
          <cell r="L116">
            <v>65.900000000000006</v>
          </cell>
          <cell r="M116">
            <v>65.900000000000006</v>
          </cell>
        </row>
        <row r="117">
          <cell r="L117">
            <v>65.900000000000006</v>
          </cell>
          <cell r="M117">
            <v>65.900000000000006</v>
          </cell>
        </row>
        <row r="119">
          <cell r="L119">
            <v>65.900000000000006</v>
          </cell>
          <cell r="M119">
            <v>65.900000000000006</v>
          </cell>
        </row>
        <row r="121">
          <cell r="L121">
            <v>0</v>
          </cell>
          <cell r="M121">
            <v>0</v>
          </cell>
        </row>
        <row r="125">
          <cell r="L125">
            <v>831.1</v>
          </cell>
          <cell r="M125">
            <v>831.1</v>
          </cell>
        </row>
        <row r="126">
          <cell r="L126">
            <v>0</v>
          </cell>
          <cell r="M126">
            <v>0</v>
          </cell>
        </row>
        <row r="130">
          <cell r="L130">
            <v>0</v>
          </cell>
          <cell r="M130">
            <v>0</v>
          </cell>
        </row>
        <row r="134">
          <cell r="L134">
            <v>0</v>
          </cell>
          <cell r="M134">
            <v>0</v>
          </cell>
        </row>
        <row r="138">
          <cell r="L138">
            <v>831.1</v>
          </cell>
          <cell r="M138">
            <v>831.1</v>
          </cell>
        </row>
        <row r="140">
          <cell r="L140">
            <v>831.1</v>
          </cell>
          <cell r="M140">
            <v>831.1</v>
          </cell>
        </row>
        <row r="142">
          <cell r="L142">
            <v>374.5</v>
          </cell>
          <cell r="M142">
            <v>377</v>
          </cell>
        </row>
        <row r="143">
          <cell r="L143">
            <v>374.5</v>
          </cell>
          <cell r="M143">
            <v>377</v>
          </cell>
        </row>
        <row r="144">
          <cell r="L144">
            <v>0</v>
          </cell>
          <cell r="M144">
            <v>0</v>
          </cell>
        </row>
        <row r="148">
          <cell r="L148">
            <v>16083.8</v>
          </cell>
          <cell r="M148">
            <v>17671.300000000003</v>
          </cell>
        </row>
        <row r="149">
          <cell r="L149">
            <v>16083.8</v>
          </cell>
          <cell r="M149">
            <v>17671.300000000003</v>
          </cell>
        </row>
        <row r="151">
          <cell r="L151">
            <v>15389.5</v>
          </cell>
          <cell r="M151">
            <v>16843.900000000001</v>
          </cell>
        </row>
        <row r="153">
          <cell r="L153">
            <v>260.3</v>
          </cell>
          <cell r="M153">
            <v>339.4</v>
          </cell>
        </row>
        <row r="154">
          <cell r="L154">
            <v>319.70000000000005</v>
          </cell>
          <cell r="M154">
            <v>373.7</v>
          </cell>
        </row>
        <row r="155">
          <cell r="L155">
            <v>114.3</v>
          </cell>
          <cell r="M155">
            <v>114.3</v>
          </cell>
        </row>
        <row r="156">
          <cell r="L156">
            <v>1053.5999999999999</v>
          </cell>
          <cell r="M156">
            <v>1069.7</v>
          </cell>
        </row>
        <row r="157">
          <cell r="L157">
            <v>0</v>
          </cell>
          <cell r="M157">
            <v>0</v>
          </cell>
        </row>
        <row r="161">
          <cell r="L161">
            <v>599.6</v>
          </cell>
          <cell r="M161">
            <v>599.6</v>
          </cell>
        </row>
        <row r="162">
          <cell r="L162">
            <v>0</v>
          </cell>
          <cell r="M162">
            <v>0</v>
          </cell>
        </row>
        <row r="163">
          <cell r="L163">
            <v>0</v>
          </cell>
          <cell r="M163">
            <v>0</v>
          </cell>
        </row>
        <row r="164">
          <cell r="L164">
            <v>599.6</v>
          </cell>
          <cell r="M164">
            <v>599.6</v>
          </cell>
        </row>
        <row r="165">
          <cell r="L165">
            <v>0</v>
          </cell>
          <cell r="M165">
            <v>0</v>
          </cell>
        </row>
        <row r="166">
          <cell r="L166">
            <v>0</v>
          </cell>
          <cell r="M166">
            <v>0</v>
          </cell>
        </row>
        <row r="167">
          <cell r="L167">
            <v>0</v>
          </cell>
          <cell r="M167">
            <v>0</v>
          </cell>
        </row>
        <row r="176">
          <cell r="L176">
            <v>599.6</v>
          </cell>
          <cell r="M176">
            <v>599.6</v>
          </cell>
        </row>
        <row r="180">
          <cell r="L180">
            <v>0</v>
          </cell>
          <cell r="M180">
            <v>0</v>
          </cell>
        </row>
        <row r="181">
          <cell r="L181">
            <v>0</v>
          </cell>
          <cell r="M181">
            <v>0</v>
          </cell>
        </row>
        <row r="188">
          <cell r="L188">
            <v>0</v>
          </cell>
          <cell r="M188">
            <v>0</v>
          </cell>
        </row>
        <row r="192">
          <cell r="L192">
            <v>454</v>
          </cell>
          <cell r="M192">
            <v>470.1</v>
          </cell>
        </row>
        <row r="193">
          <cell r="L193">
            <v>454</v>
          </cell>
          <cell r="M193">
            <v>470.1</v>
          </cell>
        </row>
        <row r="195">
          <cell r="L195">
            <v>454</v>
          </cell>
          <cell r="M195">
            <v>470.1</v>
          </cell>
        </row>
        <row r="196">
          <cell r="L196">
            <v>0</v>
          </cell>
          <cell r="M196">
            <v>0</v>
          </cell>
        </row>
        <row r="200">
          <cell r="L200">
            <v>0</v>
          </cell>
          <cell r="M200">
            <v>0</v>
          </cell>
        </row>
        <row r="201">
          <cell r="L201">
            <v>0</v>
          </cell>
          <cell r="M201">
            <v>0</v>
          </cell>
        </row>
        <row r="205">
          <cell r="L205">
            <v>1310.3</v>
          </cell>
          <cell r="M205">
            <v>1426</v>
          </cell>
        </row>
        <row r="206">
          <cell r="L206">
            <v>33.700000000000003</v>
          </cell>
          <cell r="M206">
            <v>38.6</v>
          </cell>
        </row>
        <row r="207">
          <cell r="L207">
            <v>9.5</v>
          </cell>
          <cell r="M207">
            <v>9.8000000000000007</v>
          </cell>
        </row>
        <row r="208">
          <cell r="L208">
            <v>24.2</v>
          </cell>
          <cell r="M208">
            <v>28.8</v>
          </cell>
        </row>
        <row r="209">
          <cell r="L209">
            <v>2.7</v>
          </cell>
          <cell r="M209">
            <v>2.8</v>
          </cell>
        </row>
        <row r="211">
          <cell r="L211">
            <v>0</v>
          </cell>
          <cell r="M211">
            <v>0</v>
          </cell>
        </row>
        <row r="215">
          <cell r="L215">
            <v>0</v>
          </cell>
          <cell r="M215">
            <v>0</v>
          </cell>
        </row>
        <row r="219">
          <cell r="L219">
            <v>0</v>
          </cell>
          <cell r="M219">
            <v>0</v>
          </cell>
        </row>
        <row r="223">
          <cell r="L223">
            <v>33.799999999999997</v>
          </cell>
          <cell r="M223">
            <v>43.8</v>
          </cell>
        </row>
        <row r="228">
          <cell r="L228">
            <v>3</v>
          </cell>
          <cell r="M228">
            <v>13</v>
          </cell>
        </row>
        <row r="229">
          <cell r="L229">
            <v>0.8</v>
          </cell>
          <cell r="M229">
            <v>0.8</v>
          </cell>
        </row>
        <row r="230">
          <cell r="L230">
            <v>30</v>
          </cell>
          <cell r="M230">
            <v>30</v>
          </cell>
        </row>
        <row r="232">
          <cell r="L232">
            <v>30</v>
          </cell>
          <cell r="M232">
            <v>30</v>
          </cell>
        </row>
        <row r="234">
          <cell r="L234">
            <v>0</v>
          </cell>
          <cell r="M234">
            <v>0</v>
          </cell>
        </row>
        <row r="238">
          <cell r="L238">
            <v>276.2</v>
          </cell>
          <cell r="M238">
            <v>313.8</v>
          </cell>
        </row>
        <row r="239">
          <cell r="L239">
            <v>628.70000000000005</v>
          </cell>
          <cell r="M239">
            <v>729</v>
          </cell>
        </row>
        <row r="241">
          <cell r="L241">
            <v>0</v>
          </cell>
          <cell r="M241">
            <v>0</v>
          </cell>
        </row>
        <row r="245">
          <cell r="L245">
            <v>3.9</v>
          </cell>
          <cell r="M245">
            <v>3.9</v>
          </cell>
        </row>
        <row r="247">
          <cell r="L247">
            <v>0.4</v>
          </cell>
          <cell r="M247">
            <v>0.4</v>
          </cell>
        </row>
        <row r="248">
          <cell r="L248">
            <v>3.5</v>
          </cell>
          <cell r="M248">
            <v>3.5</v>
          </cell>
        </row>
        <row r="249">
          <cell r="L249">
            <v>331.29999999999995</v>
          </cell>
          <cell r="M249">
            <v>294.10000000000002</v>
          </cell>
        </row>
        <row r="251">
          <cell r="L251">
            <v>331.29999999999995</v>
          </cell>
          <cell r="M251">
            <v>294.10000000000002</v>
          </cell>
        </row>
        <row r="253">
          <cell r="L253">
            <v>0</v>
          </cell>
          <cell r="M253">
            <v>28.4</v>
          </cell>
        </row>
        <row r="254">
          <cell r="L254">
            <v>0</v>
          </cell>
          <cell r="M254">
            <v>28.4</v>
          </cell>
        </row>
        <row r="255">
          <cell r="M255">
            <v>28.4</v>
          </cell>
        </row>
        <row r="257">
          <cell r="L257">
            <v>0</v>
          </cell>
          <cell r="M257">
            <v>0</v>
          </cell>
        </row>
        <row r="260">
          <cell r="L260">
            <v>0</v>
          </cell>
          <cell r="M260">
            <v>0</v>
          </cell>
        </row>
        <row r="265">
          <cell r="L265">
            <v>22.3</v>
          </cell>
          <cell r="M265">
            <v>22.3</v>
          </cell>
        </row>
        <row r="266">
          <cell r="L266">
            <v>0</v>
          </cell>
          <cell r="M266">
            <v>0</v>
          </cell>
        </row>
        <row r="269">
          <cell r="L269">
            <v>0</v>
          </cell>
          <cell r="M269">
            <v>0</v>
          </cell>
        </row>
        <row r="273">
          <cell r="L273">
            <v>22.3</v>
          </cell>
          <cell r="M273">
            <v>22.3</v>
          </cell>
        </row>
        <row r="275">
          <cell r="L275">
            <v>22.3</v>
          </cell>
          <cell r="M275">
            <v>22.3</v>
          </cell>
        </row>
        <row r="276">
          <cell r="L276">
            <v>-22.3</v>
          </cell>
          <cell r="M276">
            <v>-22.3</v>
          </cell>
        </row>
        <row r="278">
          <cell r="L278">
            <v>-22.3</v>
          </cell>
          <cell r="M278">
            <v>-22.3</v>
          </cell>
        </row>
        <row r="280">
          <cell r="L280">
            <v>59056.000000000007</v>
          </cell>
          <cell r="M280">
            <v>65468.6</v>
          </cell>
        </row>
        <row r="281">
          <cell r="L281">
            <v>37072.700000000004</v>
          </cell>
          <cell r="M281">
            <v>41274.899999999994</v>
          </cell>
        </row>
        <row r="282">
          <cell r="L282">
            <v>21983.3</v>
          </cell>
          <cell r="M282">
            <v>24193.700000000004</v>
          </cell>
        </row>
      </sheetData>
      <sheetData sheetId="2">
        <row r="9">
          <cell r="D9">
            <v>6</v>
          </cell>
        </row>
        <row r="10">
          <cell r="D10">
            <v>8016.5</v>
          </cell>
        </row>
        <row r="12">
          <cell r="C12">
            <v>386.3</v>
          </cell>
          <cell r="D12">
            <v>85</v>
          </cell>
        </row>
        <row r="13">
          <cell r="C13">
            <v>1.1000000000000001</v>
          </cell>
        </row>
        <row r="14">
          <cell r="C14">
            <v>24.5</v>
          </cell>
          <cell r="D14">
            <v>5.4</v>
          </cell>
        </row>
        <row r="24">
          <cell r="C24">
            <v>0</v>
          </cell>
          <cell r="D24">
            <v>0</v>
          </cell>
        </row>
        <row r="30">
          <cell r="C30">
            <v>289.39999999999998</v>
          </cell>
        </row>
        <row r="31">
          <cell r="C31">
            <v>617</v>
          </cell>
        </row>
        <row r="32">
          <cell r="D32">
            <v>0</v>
          </cell>
        </row>
        <row r="33">
          <cell r="D33">
            <v>0</v>
          </cell>
        </row>
        <row r="36">
          <cell r="D36">
            <v>0</v>
          </cell>
        </row>
        <row r="40">
          <cell r="D40">
            <v>111</v>
          </cell>
        </row>
        <row r="41">
          <cell r="C41">
            <v>842.6</v>
          </cell>
          <cell r="D41">
            <v>111</v>
          </cell>
        </row>
        <row r="42">
          <cell r="D42">
            <v>0</v>
          </cell>
        </row>
        <row r="45">
          <cell r="D45">
            <v>248.4</v>
          </cell>
        </row>
        <row r="46">
          <cell r="D46">
            <v>248.4</v>
          </cell>
        </row>
        <row r="48">
          <cell r="D48">
            <v>0</v>
          </cell>
        </row>
        <row r="49">
          <cell r="C49">
            <v>0</v>
          </cell>
          <cell r="D49">
            <v>0</v>
          </cell>
        </row>
        <row r="52">
          <cell r="C52">
            <v>0</v>
          </cell>
          <cell r="D52">
            <v>0</v>
          </cell>
        </row>
        <row r="53">
          <cell r="C53">
            <v>0</v>
          </cell>
          <cell r="D53">
            <v>0</v>
          </cell>
        </row>
        <row r="56">
          <cell r="C56">
            <v>0</v>
          </cell>
          <cell r="D56">
            <v>0</v>
          </cell>
        </row>
        <row r="57">
          <cell r="C57">
            <v>0</v>
          </cell>
          <cell r="D57">
            <v>0</v>
          </cell>
        </row>
        <row r="60">
          <cell r="C60">
            <v>0</v>
          </cell>
          <cell r="D60">
            <v>0</v>
          </cell>
        </row>
        <row r="63">
          <cell r="C63">
            <v>0</v>
          </cell>
          <cell r="D63">
            <v>0</v>
          </cell>
        </row>
        <row r="65">
          <cell r="C65">
            <v>0</v>
          </cell>
          <cell r="D65">
            <v>0</v>
          </cell>
        </row>
        <row r="68">
          <cell r="C68">
            <v>0</v>
          </cell>
          <cell r="D68">
            <v>0</v>
          </cell>
        </row>
        <row r="71">
          <cell r="C71">
            <v>0</v>
          </cell>
          <cell r="D71">
            <v>0</v>
          </cell>
        </row>
        <row r="72">
          <cell r="C72">
            <v>0</v>
          </cell>
          <cell r="D72">
            <v>0</v>
          </cell>
        </row>
        <row r="75">
          <cell r="C75">
            <v>0</v>
          </cell>
          <cell r="D75">
            <v>0</v>
          </cell>
        </row>
        <row r="78">
          <cell r="C78">
            <v>0</v>
          </cell>
          <cell r="D78">
            <v>0</v>
          </cell>
        </row>
        <row r="81">
          <cell r="C81">
            <v>0</v>
          </cell>
          <cell r="D81">
            <v>0</v>
          </cell>
        </row>
        <row r="84">
          <cell r="C84">
            <v>0</v>
          </cell>
          <cell r="D84">
            <v>0</v>
          </cell>
        </row>
        <row r="90">
          <cell r="C90">
            <v>1.5</v>
          </cell>
          <cell r="D90">
            <v>0</v>
          </cell>
        </row>
        <row r="92">
          <cell r="C92">
            <v>0</v>
          </cell>
          <cell r="D92">
            <v>0</v>
          </cell>
        </row>
        <row r="96">
          <cell r="C96">
            <v>0</v>
          </cell>
          <cell r="D96">
            <v>0</v>
          </cell>
        </row>
        <row r="100">
          <cell r="C100">
            <v>0</v>
          </cell>
          <cell r="D100">
            <v>0</v>
          </cell>
        </row>
        <row r="104">
          <cell r="D104">
            <v>590.5</v>
          </cell>
        </row>
        <row r="107">
          <cell r="C107">
            <v>1590.1</v>
          </cell>
          <cell r="D107">
            <v>275.5</v>
          </cell>
        </row>
        <row r="108">
          <cell r="C108">
            <v>0</v>
          </cell>
          <cell r="D108">
            <v>0</v>
          </cell>
        </row>
        <row r="114">
          <cell r="C114">
            <v>1820.8</v>
          </cell>
          <cell r="D114">
            <v>315</v>
          </cell>
        </row>
        <row r="117">
          <cell r="D117">
            <v>0</v>
          </cell>
        </row>
        <row r="119">
          <cell r="C119">
            <v>10</v>
          </cell>
          <cell r="D119">
            <v>0</v>
          </cell>
        </row>
        <row r="121">
          <cell r="C121">
            <v>0</v>
          </cell>
          <cell r="D121">
            <v>0</v>
          </cell>
        </row>
        <row r="125">
          <cell r="D125">
            <v>0</v>
          </cell>
        </row>
        <row r="126">
          <cell r="C126">
            <v>0</v>
          </cell>
          <cell r="D126">
            <v>0</v>
          </cell>
        </row>
        <row r="130">
          <cell r="C130">
            <v>0</v>
          </cell>
          <cell r="D130">
            <v>0</v>
          </cell>
        </row>
        <row r="134">
          <cell r="C134">
            <v>0</v>
          </cell>
          <cell r="D134">
            <v>0</v>
          </cell>
        </row>
        <row r="138">
          <cell r="D138">
            <v>0</v>
          </cell>
        </row>
        <row r="143">
          <cell r="C143">
            <v>622.29999999999995</v>
          </cell>
        </row>
        <row r="144">
          <cell r="C144">
            <v>0</v>
          </cell>
          <cell r="D144">
            <v>0</v>
          </cell>
        </row>
        <row r="151">
          <cell r="D151">
            <v>5051.3</v>
          </cell>
        </row>
        <row r="153">
          <cell r="C153">
            <v>200</v>
          </cell>
          <cell r="D153">
            <v>46.2</v>
          </cell>
        </row>
        <row r="154">
          <cell r="C154">
            <v>0</v>
          </cell>
          <cell r="D154">
            <v>0</v>
          </cell>
        </row>
        <row r="156">
          <cell r="C156">
            <v>0</v>
          </cell>
          <cell r="D156">
            <v>0</v>
          </cell>
        </row>
        <row r="161">
          <cell r="C161">
            <v>0</v>
          </cell>
          <cell r="D161">
            <v>0</v>
          </cell>
        </row>
        <row r="162">
          <cell r="C162">
            <v>0</v>
          </cell>
          <cell r="D162">
            <v>0</v>
          </cell>
        </row>
        <row r="163">
          <cell r="D163">
            <v>0</v>
          </cell>
        </row>
        <row r="164">
          <cell r="C164">
            <v>0</v>
          </cell>
          <cell r="D164">
            <v>0</v>
          </cell>
        </row>
        <row r="165">
          <cell r="C165">
            <v>0</v>
          </cell>
          <cell r="D165">
            <v>0</v>
          </cell>
        </row>
        <row r="166">
          <cell r="C166">
            <v>0</v>
          </cell>
          <cell r="D166">
            <v>0</v>
          </cell>
        </row>
        <row r="175">
          <cell r="C175">
            <v>550</v>
          </cell>
          <cell r="D175">
            <v>0</v>
          </cell>
        </row>
        <row r="179">
          <cell r="C179">
            <v>0</v>
          </cell>
          <cell r="D179">
            <v>0</v>
          </cell>
        </row>
        <row r="180">
          <cell r="C180">
            <v>0</v>
          </cell>
          <cell r="D180">
            <v>0</v>
          </cell>
        </row>
        <row r="187">
          <cell r="C187">
            <v>0</v>
          </cell>
          <cell r="D187">
            <v>0</v>
          </cell>
        </row>
        <row r="192">
          <cell r="D192">
            <v>12.1</v>
          </cell>
        </row>
        <row r="194">
          <cell r="C194">
            <v>115</v>
          </cell>
          <cell r="D194">
            <v>12.1</v>
          </cell>
        </row>
        <row r="195">
          <cell r="C195">
            <v>0</v>
          </cell>
          <cell r="D195">
            <v>0</v>
          </cell>
        </row>
        <row r="199">
          <cell r="C199">
            <v>0</v>
          </cell>
          <cell r="D199">
            <v>0</v>
          </cell>
        </row>
        <row r="200">
          <cell r="C200">
            <v>0</v>
          </cell>
          <cell r="D200">
            <v>0</v>
          </cell>
        </row>
        <row r="205">
          <cell r="D205">
            <v>6.5</v>
          </cell>
        </row>
        <row r="206">
          <cell r="C206">
            <v>5.6</v>
          </cell>
          <cell r="D206">
            <v>0.9</v>
          </cell>
        </row>
        <row r="207">
          <cell r="C207">
            <v>33.6</v>
          </cell>
          <cell r="D207">
            <v>5.6</v>
          </cell>
        </row>
        <row r="208">
          <cell r="C208">
            <v>31.4</v>
          </cell>
          <cell r="D208">
            <v>9</v>
          </cell>
        </row>
        <row r="209">
          <cell r="C209">
            <v>43.6</v>
          </cell>
          <cell r="D209">
            <v>12</v>
          </cell>
        </row>
        <row r="210">
          <cell r="C210">
            <v>0</v>
          </cell>
          <cell r="D210">
            <v>0</v>
          </cell>
        </row>
        <row r="214">
          <cell r="C214">
            <v>0</v>
          </cell>
          <cell r="D214">
            <v>0</v>
          </cell>
        </row>
        <row r="218">
          <cell r="C218">
            <v>0</v>
          </cell>
          <cell r="D218">
            <v>0</v>
          </cell>
        </row>
        <row r="222">
          <cell r="D222">
            <v>6.5</v>
          </cell>
        </row>
        <row r="227">
          <cell r="C227">
            <v>19</v>
          </cell>
          <cell r="D227">
            <v>5</v>
          </cell>
        </row>
        <row r="228">
          <cell r="C228">
            <v>5.5</v>
          </cell>
          <cell r="D228">
            <v>1.5</v>
          </cell>
        </row>
        <row r="229">
          <cell r="C229">
            <v>0</v>
          </cell>
          <cell r="D229">
            <v>0</v>
          </cell>
        </row>
        <row r="233">
          <cell r="C233">
            <v>0</v>
          </cell>
          <cell r="D233">
            <v>0</v>
          </cell>
        </row>
        <row r="237">
          <cell r="C237">
            <v>280</v>
          </cell>
          <cell r="D237">
            <v>64</v>
          </cell>
        </row>
        <row r="238">
          <cell r="D238">
            <v>217</v>
          </cell>
        </row>
        <row r="240">
          <cell r="C240">
            <v>0</v>
          </cell>
          <cell r="D240">
            <v>0</v>
          </cell>
        </row>
        <row r="244">
          <cell r="D244">
            <v>0</v>
          </cell>
        </row>
        <row r="248">
          <cell r="D248">
            <v>75</v>
          </cell>
        </row>
        <row r="250">
          <cell r="C250">
            <v>430.3</v>
          </cell>
          <cell r="D250">
            <v>75</v>
          </cell>
        </row>
        <row r="252">
          <cell r="D252">
            <v>0</v>
          </cell>
        </row>
        <row r="253">
          <cell r="D253">
            <v>0</v>
          </cell>
        </row>
        <row r="256">
          <cell r="C256">
            <v>0</v>
          </cell>
          <cell r="D256">
            <v>0</v>
          </cell>
        </row>
        <row r="259">
          <cell r="D259">
            <v>0</v>
          </cell>
        </row>
        <row r="264">
          <cell r="D264">
            <v>0</v>
          </cell>
        </row>
        <row r="265">
          <cell r="C265">
            <v>0</v>
          </cell>
          <cell r="D265">
            <v>0</v>
          </cell>
        </row>
        <row r="268">
          <cell r="C268">
            <v>0</v>
          </cell>
          <cell r="D268">
            <v>0</v>
          </cell>
        </row>
        <row r="272">
          <cell r="D272">
            <v>0</v>
          </cell>
        </row>
        <row r="275">
          <cell r="D275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2">
          <cell r="T12">
            <v>173.10000000000002</v>
          </cell>
        </row>
        <row r="13">
          <cell r="T13">
            <v>0</v>
          </cell>
        </row>
        <row r="14">
          <cell r="T14">
            <v>15.4</v>
          </cell>
        </row>
        <row r="15">
          <cell r="T15">
            <v>0</v>
          </cell>
        </row>
        <row r="24">
          <cell r="T24">
            <v>0</v>
          </cell>
        </row>
        <row r="25">
          <cell r="T25">
            <v>0</v>
          </cell>
        </row>
        <row r="26">
          <cell r="T26">
            <v>0</v>
          </cell>
        </row>
        <row r="28">
          <cell r="T28">
            <v>3756</v>
          </cell>
        </row>
        <row r="29">
          <cell r="T29">
            <v>5.6</v>
          </cell>
        </row>
        <row r="30">
          <cell r="T30">
            <v>197.89999999999998</v>
          </cell>
        </row>
        <row r="31">
          <cell r="T31">
            <v>585.4</v>
          </cell>
        </row>
        <row r="32">
          <cell r="T32">
            <v>0</v>
          </cell>
        </row>
        <row r="33">
          <cell r="T33">
            <v>0</v>
          </cell>
        </row>
        <row r="34">
          <cell r="T34">
            <v>0</v>
          </cell>
        </row>
        <row r="35">
          <cell r="T35">
            <v>0</v>
          </cell>
        </row>
        <row r="36">
          <cell r="T36">
            <v>0</v>
          </cell>
        </row>
        <row r="37">
          <cell r="T37">
            <v>0</v>
          </cell>
        </row>
        <row r="38">
          <cell r="T38">
            <v>0</v>
          </cell>
        </row>
        <row r="40">
          <cell r="T40">
            <v>913.00000000000011</v>
          </cell>
        </row>
        <row r="41">
          <cell r="T41">
            <v>913.00000000000011</v>
          </cell>
        </row>
        <row r="43">
          <cell r="T43">
            <v>0</v>
          </cell>
        </row>
        <row r="44">
          <cell r="T44">
            <v>0</v>
          </cell>
        </row>
        <row r="45">
          <cell r="T45">
            <v>3277.7</v>
          </cell>
        </row>
        <row r="46">
          <cell r="T46">
            <v>3277.7</v>
          </cell>
        </row>
        <row r="47">
          <cell r="T47">
            <v>0</v>
          </cell>
        </row>
        <row r="48">
          <cell r="T48">
            <v>1.3</v>
          </cell>
        </row>
        <row r="49">
          <cell r="T49">
            <v>1.3</v>
          </cell>
        </row>
        <row r="50">
          <cell r="T50">
            <v>0</v>
          </cell>
        </row>
        <row r="51">
          <cell r="T51">
            <v>1.3</v>
          </cell>
        </row>
        <row r="52">
          <cell r="T52">
            <v>0</v>
          </cell>
        </row>
        <row r="53">
          <cell r="T53">
            <v>0</v>
          </cell>
        </row>
        <row r="54">
          <cell r="T54">
            <v>0</v>
          </cell>
        </row>
        <row r="55">
          <cell r="T55">
            <v>0</v>
          </cell>
        </row>
        <row r="56">
          <cell r="T56">
            <v>0</v>
          </cell>
        </row>
        <row r="57">
          <cell r="T57">
            <v>0</v>
          </cell>
        </row>
        <row r="58">
          <cell r="T58">
            <v>0</v>
          </cell>
        </row>
        <row r="59">
          <cell r="T59">
            <v>0</v>
          </cell>
        </row>
        <row r="60">
          <cell r="T60">
            <v>0</v>
          </cell>
        </row>
        <row r="61">
          <cell r="T61">
            <v>0</v>
          </cell>
        </row>
        <row r="62">
          <cell r="T62">
            <v>0</v>
          </cell>
        </row>
        <row r="63">
          <cell r="T63">
            <v>0</v>
          </cell>
        </row>
        <row r="64">
          <cell r="T64">
            <v>0</v>
          </cell>
        </row>
        <row r="65">
          <cell r="T65">
            <v>0</v>
          </cell>
        </row>
        <row r="66">
          <cell r="T66">
            <v>0</v>
          </cell>
        </row>
        <row r="67">
          <cell r="T67">
            <v>0</v>
          </cell>
        </row>
        <row r="68">
          <cell r="T68">
            <v>0</v>
          </cell>
        </row>
        <row r="69">
          <cell r="T69">
            <v>0</v>
          </cell>
        </row>
        <row r="70">
          <cell r="T70">
            <v>0</v>
          </cell>
        </row>
        <row r="71">
          <cell r="T71">
            <v>0</v>
          </cell>
        </row>
        <row r="72">
          <cell r="T72">
            <v>0</v>
          </cell>
        </row>
        <row r="73">
          <cell r="T73">
            <v>0</v>
          </cell>
        </row>
        <row r="74">
          <cell r="T74">
            <v>0</v>
          </cell>
        </row>
        <row r="75">
          <cell r="T75">
            <v>0</v>
          </cell>
        </row>
        <row r="76">
          <cell r="T76">
            <v>0</v>
          </cell>
        </row>
        <row r="77">
          <cell r="T77">
            <v>0</v>
          </cell>
        </row>
        <row r="78">
          <cell r="T78">
            <v>0</v>
          </cell>
        </row>
        <row r="79">
          <cell r="T79">
            <v>0</v>
          </cell>
        </row>
        <row r="80">
          <cell r="T80">
            <v>0</v>
          </cell>
        </row>
        <row r="81">
          <cell r="T81">
            <v>0</v>
          </cell>
        </row>
        <row r="82">
          <cell r="T82">
            <v>0</v>
          </cell>
        </row>
        <row r="83">
          <cell r="T83">
            <v>0</v>
          </cell>
        </row>
        <row r="84">
          <cell r="T84">
            <v>0</v>
          </cell>
        </row>
        <row r="85">
          <cell r="T85">
            <v>0</v>
          </cell>
        </row>
        <row r="86">
          <cell r="T86">
            <v>0</v>
          </cell>
        </row>
        <row r="88">
          <cell r="T88">
            <v>1.5</v>
          </cell>
        </row>
        <row r="89">
          <cell r="T89">
            <v>0</v>
          </cell>
        </row>
        <row r="90">
          <cell r="T90">
            <v>0</v>
          </cell>
        </row>
        <row r="91">
          <cell r="T91">
            <v>0</v>
          </cell>
        </row>
        <row r="92">
          <cell r="T92">
            <v>0</v>
          </cell>
        </row>
        <row r="93">
          <cell r="T93">
            <v>0</v>
          </cell>
        </row>
        <row r="94">
          <cell r="T94">
            <v>0</v>
          </cell>
        </row>
        <row r="95">
          <cell r="T95">
            <v>0</v>
          </cell>
        </row>
        <row r="96">
          <cell r="T96">
            <v>0</v>
          </cell>
        </row>
        <row r="97">
          <cell r="T97">
            <v>0</v>
          </cell>
        </row>
        <row r="98">
          <cell r="T98">
            <v>0</v>
          </cell>
        </row>
        <row r="99">
          <cell r="T99">
            <v>0</v>
          </cell>
        </row>
        <row r="100">
          <cell r="T100">
            <v>0</v>
          </cell>
        </row>
        <row r="101">
          <cell r="T101">
            <v>0</v>
          </cell>
        </row>
        <row r="102">
          <cell r="T102">
            <v>0</v>
          </cell>
        </row>
        <row r="103">
          <cell r="T103">
            <v>0</v>
          </cell>
        </row>
        <row r="106">
          <cell r="T106">
            <v>0</v>
          </cell>
        </row>
        <row r="107">
          <cell r="T107">
            <v>1087.8</v>
          </cell>
        </row>
        <row r="108">
          <cell r="T108">
            <v>0</v>
          </cell>
        </row>
        <row r="109">
          <cell r="T109">
            <v>0</v>
          </cell>
        </row>
        <row r="110">
          <cell r="T110">
            <v>0</v>
          </cell>
        </row>
        <row r="111">
          <cell r="T111">
            <v>0</v>
          </cell>
        </row>
        <row r="113">
          <cell r="T113">
            <v>0</v>
          </cell>
        </row>
        <row r="114">
          <cell r="T114">
            <v>1803.3000000000002</v>
          </cell>
        </row>
        <row r="115">
          <cell r="T115">
            <v>0</v>
          </cell>
        </row>
        <row r="116">
          <cell r="T116">
            <v>65.900000000000006</v>
          </cell>
        </row>
        <row r="117">
          <cell r="T117">
            <v>65.900000000000006</v>
          </cell>
        </row>
        <row r="118">
          <cell r="T118">
            <v>0</v>
          </cell>
        </row>
        <row r="119">
          <cell r="T119">
            <v>65.900000000000006</v>
          </cell>
        </row>
        <row r="120">
          <cell r="T120">
            <v>0</v>
          </cell>
        </row>
        <row r="121">
          <cell r="T121">
            <v>0</v>
          </cell>
        </row>
        <row r="122">
          <cell r="T122">
            <v>0</v>
          </cell>
        </row>
        <row r="123">
          <cell r="T123">
            <v>0</v>
          </cell>
        </row>
        <row r="124">
          <cell r="T124">
            <v>0</v>
          </cell>
        </row>
        <row r="126">
          <cell r="T126">
            <v>0</v>
          </cell>
        </row>
        <row r="127">
          <cell r="T127">
            <v>0</v>
          </cell>
        </row>
        <row r="128">
          <cell r="T128">
            <v>0</v>
          </cell>
        </row>
        <row r="129">
          <cell r="T129">
            <v>0</v>
          </cell>
        </row>
        <row r="130">
          <cell r="T130">
            <v>0</v>
          </cell>
        </row>
        <row r="131">
          <cell r="T131">
            <v>0</v>
          </cell>
        </row>
        <row r="132">
          <cell r="T132">
            <v>0</v>
          </cell>
        </row>
        <row r="133">
          <cell r="T133">
            <v>0</v>
          </cell>
        </row>
        <row r="134">
          <cell r="T134">
            <v>0</v>
          </cell>
        </row>
        <row r="135">
          <cell r="T135">
            <v>0</v>
          </cell>
        </row>
        <row r="136">
          <cell r="T136">
            <v>0</v>
          </cell>
        </row>
        <row r="137">
          <cell r="T137">
            <v>0</v>
          </cell>
        </row>
        <row r="138">
          <cell r="T138">
            <v>831.1</v>
          </cell>
        </row>
        <row r="139">
          <cell r="T139">
            <v>0</v>
          </cell>
        </row>
        <row r="140">
          <cell r="T140">
            <v>831.1</v>
          </cell>
        </row>
        <row r="141">
          <cell r="T141">
            <v>0</v>
          </cell>
        </row>
        <row r="142">
          <cell r="T142">
            <v>579.5</v>
          </cell>
        </row>
        <row r="143">
          <cell r="T143">
            <v>579.5</v>
          </cell>
        </row>
        <row r="144">
          <cell r="T144">
            <v>0</v>
          </cell>
        </row>
        <row r="145">
          <cell r="T145">
            <v>0</v>
          </cell>
        </row>
        <row r="146">
          <cell r="T146">
            <v>0</v>
          </cell>
        </row>
        <row r="147">
          <cell r="T147">
            <v>0</v>
          </cell>
        </row>
        <row r="150">
          <cell r="T150">
            <v>0</v>
          </cell>
        </row>
        <row r="151">
          <cell r="T151">
            <v>20390.300000000003</v>
          </cell>
        </row>
        <row r="152">
          <cell r="T152">
            <v>0</v>
          </cell>
        </row>
        <row r="153">
          <cell r="T153">
            <v>309.50000000000006</v>
          </cell>
        </row>
        <row r="154">
          <cell r="T154">
            <v>319.70000000000005</v>
          </cell>
        </row>
        <row r="155">
          <cell r="T155">
            <v>114.3</v>
          </cell>
        </row>
        <row r="156">
          <cell r="T156">
            <v>1102.1999999999998</v>
          </cell>
        </row>
        <row r="157">
          <cell r="T157">
            <v>0</v>
          </cell>
        </row>
        <row r="158">
          <cell r="T158">
            <v>0</v>
          </cell>
        </row>
        <row r="159">
          <cell r="T159">
            <v>0</v>
          </cell>
        </row>
        <row r="160">
          <cell r="T160">
            <v>0</v>
          </cell>
        </row>
        <row r="161">
          <cell r="T161">
            <v>599.6</v>
          </cell>
        </row>
        <row r="162">
          <cell r="T162">
            <v>0</v>
          </cell>
        </row>
        <row r="163">
          <cell r="T163">
            <v>0</v>
          </cell>
        </row>
        <row r="164">
          <cell r="T164">
            <v>599.6</v>
          </cell>
        </row>
        <row r="165">
          <cell r="T165">
            <v>0</v>
          </cell>
        </row>
        <row r="166">
          <cell r="T166">
            <v>0</v>
          </cell>
        </row>
        <row r="167">
          <cell r="T167">
            <v>0</v>
          </cell>
        </row>
        <row r="168">
          <cell r="T168">
            <v>0</v>
          </cell>
        </row>
        <row r="169">
          <cell r="T169">
            <v>0</v>
          </cell>
        </row>
        <row r="170">
          <cell r="T170">
            <v>0</v>
          </cell>
        </row>
        <row r="171">
          <cell r="T171">
            <v>0</v>
          </cell>
        </row>
        <row r="172">
          <cell r="T172">
            <v>0</v>
          </cell>
        </row>
        <row r="173">
          <cell r="T173">
            <v>0</v>
          </cell>
        </row>
        <row r="174">
          <cell r="T174">
            <v>0</v>
          </cell>
        </row>
        <row r="175">
          <cell r="T175">
            <v>0</v>
          </cell>
        </row>
        <row r="176">
          <cell r="T176">
            <v>599.6</v>
          </cell>
        </row>
        <row r="177">
          <cell r="T177">
            <v>0</v>
          </cell>
        </row>
        <row r="178">
          <cell r="T178">
            <v>0</v>
          </cell>
        </row>
        <row r="179">
          <cell r="T179">
            <v>0</v>
          </cell>
        </row>
        <row r="180">
          <cell r="T180">
            <v>0</v>
          </cell>
        </row>
        <row r="181">
          <cell r="T181">
            <v>0</v>
          </cell>
        </row>
        <row r="182">
          <cell r="T182">
            <v>0</v>
          </cell>
        </row>
        <row r="183">
          <cell r="T183">
            <v>0</v>
          </cell>
        </row>
        <row r="184">
          <cell r="T184">
            <v>0</v>
          </cell>
        </row>
        <row r="185">
          <cell r="T185">
            <v>0</v>
          </cell>
        </row>
        <row r="186">
          <cell r="T186">
            <v>0</v>
          </cell>
        </row>
        <row r="187">
          <cell r="T187">
            <v>0</v>
          </cell>
        </row>
        <row r="188">
          <cell r="T188">
            <v>0</v>
          </cell>
        </row>
        <row r="189">
          <cell r="T189">
            <v>0</v>
          </cell>
        </row>
        <row r="190">
          <cell r="T190">
            <v>0</v>
          </cell>
        </row>
        <row r="191">
          <cell r="T191">
            <v>0</v>
          </cell>
        </row>
        <row r="192">
          <cell r="T192">
            <v>502.6</v>
          </cell>
        </row>
        <row r="193">
          <cell r="T193">
            <v>472.20000000000005</v>
          </cell>
        </row>
        <row r="194">
          <cell r="T194">
            <v>0</v>
          </cell>
        </row>
        <row r="195">
          <cell r="T195">
            <v>472.20000000000005</v>
          </cell>
        </row>
        <row r="196">
          <cell r="T196">
            <v>0</v>
          </cell>
        </row>
        <row r="197">
          <cell r="T197">
            <v>0</v>
          </cell>
        </row>
        <row r="198">
          <cell r="T198">
            <v>0</v>
          </cell>
        </row>
        <row r="199">
          <cell r="T199">
            <v>0</v>
          </cell>
        </row>
        <row r="200">
          <cell r="T200">
            <v>0</v>
          </cell>
        </row>
        <row r="201">
          <cell r="T201">
            <v>0</v>
          </cell>
        </row>
        <row r="202">
          <cell r="T202">
            <v>0</v>
          </cell>
        </row>
        <row r="203">
          <cell r="T203">
            <v>0</v>
          </cell>
        </row>
        <row r="204">
          <cell r="T204">
            <v>0</v>
          </cell>
        </row>
        <row r="205">
          <cell r="T205">
            <v>1897.1</v>
          </cell>
        </row>
        <row r="206">
          <cell r="T206">
            <v>36.700000000000003</v>
          </cell>
        </row>
        <row r="207">
          <cell r="T207">
            <v>9.8999999999999986</v>
          </cell>
        </row>
        <row r="208">
          <cell r="T208">
            <v>26.8</v>
          </cell>
        </row>
        <row r="209">
          <cell r="T209">
            <v>14.7</v>
          </cell>
        </row>
        <row r="210">
          <cell r="T210">
            <v>12</v>
          </cell>
        </row>
        <row r="211">
          <cell r="T211">
            <v>0</v>
          </cell>
        </row>
        <row r="212">
          <cell r="T212">
            <v>0</v>
          </cell>
        </row>
        <row r="213">
          <cell r="T213">
            <v>0</v>
          </cell>
        </row>
        <row r="214">
          <cell r="T214">
            <v>0</v>
          </cell>
        </row>
        <row r="215">
          <cell r="T215">
            <v>0</v>
          </cell>
        </row>
        <row r="216">
          <cell r="T216">
            <v>0</v>
          </cell>
        </row>
        <row r="217">
          <cell r="T217">
            <v>0</v>
          </cell>
        </row>
        <row r="218">
          <cell r="T218">
            <v>0</v>
          </cell>
        </row>
        <row r="219">
          <cell r="T219">
            <v>0</v>
          </cell>
        </row>
        <row r="220">
          <cell r="T220">
            <v>0</v>
          </cell>
        </row>
        <row r="221">
          <cell r="T221">
            <v>0</v>
          </cell>
        </row>
        <row r="222">
          <cell r="T222">
            <v>0</v>
          </cell>
        </row>
        <row r="223">
          <cell r="T223">
            <v>46.8</v>
          </cell>
        </row>
        <row r="224">
          <cell r="T224">
            <v>0</v>
          </cell>
        </row>
        <row r="225">
          <cell r="T225">
            <v>0</v>
          </cell>
        </row>
        <row r="226">
          <cell r="T226">
            <v>0</v>
          </cell>
        </row>
        <row r="227">
          <cell r="T227">
            <v>0</v>
          </cell>
        </row>
        <row r="228">
          <cell r="T228">
            <v>13</v>
          </cell>
        </row>
        <row r="229">
          <cell r="T229">
            <v>3.8</v>
          </cell>
        </row>
        <row r="230">
          <cell r="T230">
            <v>30</v>
          </cell>
        </row>
        <row r="231">
          <cell r="T231">
            <v>0</v>
          </cell>
        </row>
        <row r="232">
          <cell r="T232">
            <v>30</v>
          </cell>
        </row>
        <row r="233">
          <cell r="T233">
            <v>0</v>
          </cell>
        </row>
        <row r="234">
          <cell r="T234">
            <v>0</v>
          </cell>
        </row>
        <row r="235">
          <cell r="T235">
            <v>0</v>
          </cell>
        </row>
        <row r="236">
          <cell r="T236">
            <v>0</v>
          </cell>
        </row>
        <row r="237">
          <cell r="T237">
            <v>0</v>
          </cell>
        </row>
        <row r="238">
          <cell r="T238">
            <v>340.2</v>
          </cell>
        </row>
        <row r="239">
          <cell r="T239">
            <v>828.7</v>
          </cell>
        </row>
        <row r="240">
          <cell r="T240">
            <v>0</v>
          </cell>
        </row>
        <row r="241">
          <cell r="T241">
            <v>0</v>
          </cell>
        </row>
        <row r="242">
          <cell r="T242">
            <v>0</v>
          </cell>
        </row>
        <row r="243">
          <cell r="T243">
            <v>0</v>
          </cell>
        </row>
        <row r="244">
          <cell r="T244">
            <v>0</v>
          </cell>
        </row>
        <row r="245">
          <cell r="T245">
            <v>3.9</v>
          </cell>
        </row>
        <row r="246">
          <cell r="T246">
            <v>0</v>
          </cell>
        </row>
        <row r="247">
          <cell r="T247">
            <v>0.4</v>
          </cell>
        </row>
        <row r="248">
          <cell r="T248">
            <v>3.5</v>
          </cell>
        </row>
        <row r="249">
          <cell r="T249">
            <v>411.29999999999995</v>
          </cell>
        </row>
        <row r="250">
          <cell r="T250">
            <v>0</v>
          </cell>
        </row>
        <row r="251">
          <cell r="T251">
            <v>411.29999999999995</v>
          </cell>
        </row>
        <row r="252">
          <cell r="T252">
            <v>0</v>
          </cell>
        </row>
        <row r="253">
          <cell r="T253">
            <v>0</v>
          </cell>
        </row>
        <row r="254">
          <cell r="T254">
            <v>0</v>
          </cell>
        </row>
        <row r="255">
          <cell r="T255">
            <v>0</v>
          </cell>
        </row>
        <row r="256">
          <cell r="T256">
            <v>0</v>
          </cell>
        </row>
        <row r="257">
          <cell r="T257">
            <v>0</v>
          </cell>
        </row>
        <row r="258">
          <cell r="T258">
            <v>0</v>
          </cell>
        </row>
        <row r="259">
          <cell r="T259">
            <v>0</v>
          </cell>
        </row>
        <row r="260">
          <cell r="T260">
            <v>0</v>
          </cell>
        </row>
        <row r="261">
          <cell r="T261">
            <v>0</v>
          </cell>
        </row>
        <row r="262">
          <cell r="T262">
            <v>0</v>
          </cell>
        </row>
        <row r="263">
          <cell r="T263">
            <v>0</v>
          </cell>
        </row>
        <row r="264">
          <cell r="T264">
            <v>0</v>
          </cell>
        </row>
        <row r="265">
          <cell r="T265">
            <v>22.3</v>
          </cell>
        </row>
        <row r="266">
          <cell r="T266">
            <v>0</v>
          </cell>
        </row>
        <row r="267">
          <cell r="T267">
            <v>0</v>
          </cell>
        </row>
        <row r="268">
          <cell r="T268">
            <v>0</v>
          </cell>
        </row>
        <row r="269">
          <cell r="T269">
            <v>0</v>
          </cell>
        </row>
        <row r="270">
          <cell r="T270">
            <v>0</v>
          </cell>
        </row>
        <row r="271">
          <cell r="T271">
            <v>0</v>
          </cell>
        </row>
        <row r="272">
          <cell r="T272">
            <v>0</v>
          </cell>
        </row>
        <row r="273">
          <cell r="T273">
            <v>22.3</v>
          </cell>
        </row>
        <row r="274">
          <cell r="T274">
            <v>0</v>
          </cell>
        </row>
        <row r="275">
          <cell r="T275">
            <v>22.3</v>
          </cell>
        </row>
        <row r="276">
          <cell r="T276">
            <v>-22.3</v>
          </cell>
        </row>
      </sheetData>
      <sheetData sheetId="11" refreshError="1"/>
      <sheetData sheetId="12"/>
      <sheetData sheetId="1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17"/>
  <sheetViews>
    <sheetView tabSelected="1" zoomScaleNormal="100" workbookViewId="0">
      <pane xSplit="2" ySplit="11" topLeftCell="D98" activePane="bottomRight" state="frozen"/>
      <selection pane="topRight" activeCell="C1" sqref="C1"/>
      <selection pane="bottomLeft" activeCell="A13" sqref="A13"/>
      <selection pane="bottomRight" activeCell="R288" sqref="R288"/>
    </sheetView>
  </sheetViews>
  <sheetFormatPr defaultColWidth="8" defaultRowHeight="12.75" x14ac:dyDescent="0.2"/>
  <cols>
    <col min="1" max="1" width="21.625" style="1" hidden="1" customWidth="1"/>
    <col min="2" max="2" width="44.625" style="16" customWidth="1"/>
    <col min="3" max="3" width="10.25" style="1" hidden="1" customWidth="1"/>
    <col min="4" max="4" width="10.25" style="1" customWidth="1"/>
    <col min="5" max="5" width="9.875" style="1" customWidth="1"/>
    <col min="6" max="6" width="8.75" style="1" hidden="1" customWidth="1"/>
    <col min="7" max="7" width="8.875" style="1" hidden="1" customWidth="1"/>
    <col min="8" max="8" width="8.375" style="1" hidden="1" customWidth="1"/>
    <col min="9" max="9" width="7.625" style="1" hidden="1" customWidth="1"/>
    <col min="10" max="10" width="6.875" style="1" hidden="1" customWidth="1"/>
    <col min="11" max="11" width="6.75" style="1" hidden="1" customWidth="1"/>
    <col min="12" max="12" width="6.875" style="1" hidden="1" customWidth="1"/>
    <col min="13" max="13" width="7" style="1" hidden="1" customWidth="1"/>
    <col min="14" max="14" width="7.625" style="1" hidden="1" customWidth="1"/>
    <col min="15" max="15" width="8.125" style="1" hidden="1" customWidth="1"/>
    <col min="16" max="16" width="8.125" style="1" customWidth="1"/>
    <col min="17" max="17" width="8.25" style="1" customWidth="1"/>
    <col min="18" max="18" width="8.625" style="1" customWidth="1"/>
    <col min="19" max="19" width="7.375" style="1" customWidth="1"/>
    <col min="20" max="20" width="7" style="1" customWidth="1"/>
    <col min="21" max="21" width="9.125" style="1" customWidth="1"/>
    <col min="22" max="22" width="10.875" style="1" customWidth="1"/>
    <col min="23" max="23" width="9.25" style="1" customWidth="1"/>
    <col min="24" max="24" width="8.875" style="1" hidden="1" customWidth="1"/>
    <col min="25" max="25" width="9.625" style="1" hidden="1" customWidth="1"/>
    <col min="26" max="26" width="10.5" style="1" hidden="1" customWidth="1"/>
    <col min="27" max="27" width="10.125" style="1" hidden="1" customWidth="1"/>
    <col min="28" max="28" width="10" style="1" hidden="1" customWidth="1"/>
    <col min="29" max="29" width="9.125" style="1" hidden="1" customWidth="1"/>
    <col min="30" max="30" width="8.875" style="1" customWidth="1"/>
    <col min="31" max="32" width="10.125" style="1" customWidth="1"/>
    <col min="33" max="33" width="10.625" style="1" customWidth="1"/>
    <col min="34" max="34" width="9.5" style="1" customWidth="1"/>
    <col min="35" max="36" width="8" style="1"/>
    <col min="37" max="37" width="9.375" style="1" customWidth="1"/>
    <col min="38" max="38" width="9.125" style="1" customWidth="1"/>
    <col min="39" max="40" width="8" style="1"/>
    <col min="41" max="42" width="9.125" style="1" customWidth="1"/>
    <col min="43" max="44" width="8" style="1"/>
    <col min="45" max="46" width="9" style="1" customWidth="1"/>
    <col min="47" max="48" width="8" style="1"/>
    <col min="49" max="49" width="9" style="1" customWidth="1"/>
    <col min="50" max="50" width="9.125" style="1" customWidth="1"/>
    <col min="51" max="52" width="8" style="1"/>
    <col min="53" max="53" width="9.125" style="1" customWidth="1"/>
    <col min="54" max="54" width="9" style="1" customWidth="1"/>
    <col min="55" max="56" width="8" style="1"/>
    <col min="57" max="57" width="9.125" style="1" customWidth="1"/>
    <col min="58" max="58" width="8.875" style="1" customWidth="1"/>
    <col min="59" max="16384" width="8" style="1"/>
  </cols>
  <sheetData>
    <row r="1" spans="1:29" s="31" customFormat="1" ht="14.25" x14ac:dyDescent="0.2">
      <c r="A1" s="30" t="s">
        <v>558</v>
      </c>
      <c r="B1" s="19" t="s">
        <v>621</v>
      </c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</row>
    <row r="2" spans="1:29" ht="15" customHeight="1" x14ac:dyDescent="0.2">
      <c r="A2" s="75" t="s">
        <v>124</v>
      </c>
      <c r="B2" s="78" t="s">
        <v>125</v>
      </c>
      <c r="C2" s="81" t="s">
        <v>559</v>
      </c>
      <c r="D2" s="81" t="s">
        <v>624</v>
      </c>
      <c r="E2" s="67" t="s">
        <v>625</v>
      </c>
      <c r="F2" s="67" t="s">
        <v>560</v>
      </c>
      <c r="G2" s="67" t="s">
        <v>561</v>
      </c>
      <c r="H2" s="67" t="s">
        <v>562</v>
      </c>
      <c r="I2" s="63" t="s">
        <v>563</v>
      </c>
      <c r="J2" s="39"/>
      <c r="K2" s="39"/>
      <c r="L2" s="39"/>
      <c r="M2" s="39"/>
      <c r="N2" s="39"/>
      <c r="O2" s="39"/>
      <c r="P2" s="87" t="s">
        <v>351</v>
      </c>
      <c r="Q2" s="86" t="s">
        <v>563</v>
      </c>
      <c r="R2" s="89"/>
      <c r="S2" s="90" t="s">
        <v>134</v>
      </c>
      <c r="T2" s="91"/>
      <c r="U2" s="69" t="s">
        <v>626</v>
      </c>
      <c r="V2" s="69" t="s">
        <v>552</v>
      </c>
      <c r="W2" s="69" t="s">
        <v>553</v>
      </c>
      <c r="X2" s="69" t="s">
        <v>564</v>
      </c>
      <c r="Y2" s="69" t="s">
        <v>565</v>
      </c>
      <c r="Z2" s="69" t="s">
        <v>566</v>
      </c>
      <c r="AA2" s="69" t="s">
        <v>567</v>
      </c>
      <c r="AB2" s="69" t="s">
        <v>568</v>
      </c>
      <c r="AC2" s="69" t="s">
        <v>569</v>
      </c>
    </row>
    <row r="3" spans="1:29" ht="15" customHeight="1" x14ac:dyDescent="0.2">
      <c r="A3" s="76"/>
      <c r="B3" s="79"/>
      <c r="C3" s="82"/>
      <c r="D3" s="84"/>
      <c r="E3" s="74"/>
      <c r="F3" s="74"/>
      <c r="G3" s="74"/>
      <c r="H3" s="74"/>
      <c r="I3" s="64"/>
      <c r="J3" s="40"/>
      <c r="K3" s="40"/>
      <c r="L3" s="40"/>
      <c r="M3" s="40"/>
      <c r="N3" s="40"/>
      <c r="O3" s="40"/>
      <c r="P3" s="88"/>
      <c r="Q3" s="89"/>
      <c r="R3" s="89"/>
      <c r="S3" s="92"/>
      <c r="T3" s="93"/>
      <c r="U3" s="70"/>
      <c r="V3" s="70"/>
      <c r="W3" s="70"/>
      <c r="X3" s="70"/>
      <c r="Y3" s="70"/>
      <c r="Z3" s="70"/>
      <c r="AA3" s="70"/>
      <c r="AB3" s="70"/>
      <c r="AC3" s="70"/>
    </row>
    <row r="4" spans="1:29" ht="36" customHeight="1" x14ac:dyDescent="0.2">
      <c r="A4" s="76"/>
      <c r="B4" s="79"/>
      <c r="C4" s="82"/>
      <c r="D4" s="84"/>
      <c r="E4" s="74"/>
      <c r="F4" s="74"/>
      <c r="G4" s="74"/>
      <c r="H4" s="74"/>
      <c r="I4" s="67" t="s">
        <v>158</v>
      </c>
      <c r="J4" s="67" t="s">
        <v>570</v>
      </c>
      <c r="K4" s="65" t="s">
        <v>136</v>
      </c>
      <c r="L4" s="67" t="s">
        <v>240</v>
      </c>
      <c r="M4" s="67" t="s">
        <v>571</v>
      </c>
      <c r="N4" s="65" t="s">
        <v>136</v>
      </c>
      <c r="O4" s="72" t="s">
        <v>572</v>
      </c>
      <c r="P4" s="88"/>
      <c r="Q4" s="86" t="s">
        <v>622</v>
      </c>
      <c r="R4" s="87" t="s">
        <v>623</v>
      </c>
      <c r="S4" s="94"/>
      <c r="T4" s="95"/>
      <c r="U4" s="70"/>
      <c r="V4" s="70"/>
      <c r="W4" s="70"/>
      <c r="X4" s="70"/>
      <c r="Y4" s="70"/>
      <c r="Z4" s="70"/>
      <c r="AA4" s="70"/>
      <c r="AB4" s="70"/>
      <c r="AC4" s="70"/>
    </row>
    <row r="5" spans="1:29" ht="21" customHeight="1" x14ac:dyDescent="0.2">
      <c r="A5" s="77"/>
      <c r="B5" s="80"/>
      <c r="C5" s="83"/>
      <c r="D5" s="85"/>
      <c r="E5" s="68"/>
      <c r="F5" s="68"/>
      <c r="G5" s="68"/>
      <c r="H5" s="68"/>
      <c r="I5" s="68"/>
      <c r="J5" s="68"/>
      <c r="K5" s="66"/>
      <c r="L5" s="68"/>
      <c r="M5" s="68"/>
      <c r="N5" s="66"/>
      <c r="O5" s="73"/>
      <c r="P5" s="88"/>
      <c r="Q5" s="86"/>
      <c r="R5" s="87"/>
      <c r="S5" s="41" t="s">
        <v>150</v>
      </c>
      <c r="T5" s="41" t="s">
        <v>151</v>
      </c>
      <c r="U5" s="71"/>
      <c r="V5" s="71"/>
      <c r="W5" s="71"/>
      <c r="X5" s="71"/>
      <c r="Y5" s="71"/>
      <c r="Z5" s="71"/>
      <c r="AA5" s="71"/>
      <c r="AB5" s="71"/>
      <c r="AC5" s="71"/>
    </row>
    <row r="6" spans="1:29" ht="12.75" customHeight="1" x14ac:dyDescent="0.2">
      <c r="A6" s="59">
        <v>1</v>
      </c>
      <c r="B6" s="60">
        <v>1</v>
      </c>
      <c r="C6" s="61">
        <v>3</v>
      </c>
      <c r="D6" s="61">
        <v>2</v>
      </c>
      <c r="E6" s="58">
        <v>3</v>
      </c>
      <c r="F6" s="58"/>
      <c r="G6" s="58"/>
      <c r="H6" s="58"/>
      <c r="I6" s="58"/>
      <c r="J6" s="58"/>
      <c r="K6" s="62"/>
      <c r="L6" s="58"/>
      <c r="M6" s="58"/>
      <c r="N6" s="62"/>
      <c r="O6" s="58"/>
      <c r="P6" s="58">
        <v>4</v>
      </c>
      <c r="Q6" s="58">
        <v>5</v>
      </c>
      <c r="R6" s="17" t="s">
        <v>152</v>
      </c>
      <c r="S6" s="17" t="s">
        <v>153</v>
      </c>
      <c r="T6" s="17" t="s">
        <v>611</v>
      </c>
      <c r="U6" s="2">
        <v>10</v>
      </c>
      <c r="V6" s="2" t="s">
        <v>612</v>
      </c>
      <c r="W6" s="2" t="s">
        <v>613</v>
      </c>
      <c r="X6" s="2">
        <v>12</v>
      </c>
      <c r="Y6" s="2" t="s">
        <v>555</v>
      </c>
      <c r="Z6" s="2">
        <v>14</v>
      </c>
      <c r="AA6" s="2" t="s">
        <v>556</v>
      </c>
      <c r="AB6" s="2">
        <v>16</v>
      </c>
      <c r="AC6" s="2" t="s">
        <v>557</v>
      </c>
    </row>
    <row r="7" spans="1:29" s="18" customFormat="1" x14ac:dyDescent="0.2">
      <c r="A7" s="32" t="s">
        <v>310</v>
      </c>
      <c r="B7" s="43" t="s">
        <v>609</v>
      </c>
      <c r="C7" s="23">
        <v>73189.899999999994</v>
      </c>
      <c r="D7" s="23">
        <f>D8+D10+D16+D33+D81+D142+D273+D98+D119</f>
        <v>415.70000000000005</v>
      </c>
      <c r="E7" s="29">
        <f>E8+E10+E16+E33+E81+E142+E272+E273+E98+E119</f>
        <v>474.70000000000005</v>
      </c>
      <c r="F7" s="25" t="e">
        <f>F8+#REF!+F16+F33+F42+F81+F136+F142+F150+F199+F247+F259</f>
        <v>#REF!</v>
      </c>
      <c r="G7" s="25" t="e">
        <f>G8+#REF!+G16+G33+G42+G81+G136+G142+G150+G199+G247+G259</f>
        <v>#REF!</v>
      </c>
      <c r="H7" s="25" t="e">
        <f>H8+#REF!+H16+H33+H42+H81+H136+H142+H150+H194+H199+H247+H259+H270</f>
        <v>#REF!</v>
      </c>
      <c r="I7" s="25">
        <f>'[1]сводка 2009'!M6-'[1]сводка 2009'!L6</f>
        <v>6144.8000000000102</v>
      </c>
      <c r="J7" s="29">
        <f>'[1]сводка 2010'!M6-'[1]сводка 2010'!L6</f>
        <v>6412.5999999999913</v>
      </c>
      <c r="K7" s="7">
        <f t="shared" ref="K7:K70" si="0">J7-I7</f>
        <v>267.79999999998108</v>
      </c>
      <c r="L7" s="29">
        <f>'[1]сводка 2009'!M6</f>
        <v>51382.500000000015</v>
      </c>
      <c r="M7" s="7">
        <f>'[1]сводка 2010'!M6</f>
        <v>65468.6</v>
      </c>
      <c r="N7" s="7">
        <f t="shared" ref="N7:N70" si="1">M7-L7</f>
        <v>14086.099999999984</v>
      </c>
      <c r="O7" s="25">
        <f>'[1]сводка 2009'!M6</f>
        <v>51382.500000000015</v>
      </c>
      <c r="P7" s="29">
        <f>P8+P16+P33+P81+P142+P272+P273</f>
        <v>59</v>
      </c>
      <c r="Q7" s="7">
        <f>Q8+Q10+Q16+Q33+Q81+Q142+Q272+Q273+Q98+Q119</f>
        <v>470.84781000000004</v>
      </c>
      <c r="R7" s="7">
        <f>Q7/E7*100</f>
        <v>99.18850010532968</v>
      </c>
      <c r="S7" s="7">
        <f>S8+S10+S16+S33+S81+S142+S272+S273</f>
        <v>2.9</v>
      </c>
      <c r="T7" s="7">
        <f>T8+T10+T16+T33+T81+T142+T272+T273</f>
        <v>44.73</v>
      </c>
      <c r="U7" s="7">
        <f>U8+U10+U16+U33+U81+U142+U272+U273+U98</f>
        <v>509</v>
      </c>
      <c r="V7" s="7">
        <f t="shared" ref="V7:V70" si="2">U7-E7</f>
        <v>34.299999999999955</v>
      </c>
      <c r="W7" s="7">
        <f t="shared" ref="W7:W70" si="3">U7/E7*100</f>
        <v>107.22561617863913</v>
      </c>
      <c r="X7" s="7" t="e">
        <f>X8+#REF!+X16+X33+X42+X81+X136+X142+X150+X199+X247+X259+X270</f>
        <v>#REF!</v>
      </c>
      <c r="Y7" s="7" t="e">
        <f t="shared" ref="Y7:Y70" si="4">X7-U7</f>
        <v>#REF!</v>
      </c>
      <c r="Z7" s="7" t="e">
        <f t="shared" ref="Z7:Z70" si="5">X7/X$276*100</f>
        <v>#REF!</v>
      </c>
      <c r="AA7" s="7" t="e">
        <f t="shared" ref="AA7:AA70" si="6">X7/U7*100</f>
        <v>#REF!</v>
      </c>
      <c r="AB7" s="7" t="e">
        <f t="shared" ref="AB7:AB70" si="7">X7/X$286*100</f>
        <v>#REF!</v>
      </c>
      <c r="AC7" s="7" t="e">
        <f t="shared" ref="AC7:AC70" si="8">X7/C7*100</f>
        <v>#REF!</v>
      </c>
    </row>
    <row r="8" spans="1:29" x14ac:dyDescent="0.2">
      <c r="A8" s="26" t="s">
        <v>480</v>
      </c>
      <c r="B8" s="44" t="s">
        <v>481</v>
      </c>
      <c r="C8" s="27">
        <v>35177.300000000003</v>
      </c>
      <c r="D8" s="27">
        <f>D9</f>
        <v>115.5</v>
      </c>
      <c r="E8" s="21">
        <f>E9</f>
        <v>115.5</v>
      </c>
      <c r="F8" s="21">
        <f>F9</f>
        <v>25842.9</v>
      </c>
      <c r="G8" s="21">
        <f>G9</f>
        <v>9765.2000000000007</v>
      </c>
      <c r="H8" s="21">
        <f>H9</f>
        <v>2940.6</v>
      </c>
      <c r="I8" s="21">
        <f>'[1]сводка 2009'!M7-'[1]сводка 2009'!L7</f>
        <v>3023.7000000000044</v>
      </c>
      <c r="J8" s="22">
        <f>'[1]сводка 2010'!M7-'[1]сводка 2010'!L7</f>
        <v>3084.8999999999978</v>
      </c>
      <c r="K8" s="4">
        <f t="shared" si="0"/>
        <v>61.199999999993452</v>
      </c>
      <c r="L8" s="22">
        <f>'[1]сводка 2009'!M7</f>
        <v>24348.000000000004</v>
      </c>
      <c r="M8" s="4">
        <f>'[1]сводка 2010'!M7</f>
        <v>26709.8</v>
      </c>
      <c r="N8" s="4">
        <f t="shared" si="1"/>
        <v>2361.7999999999956</v>
      </c>
      <c r="O8" s="21">
        <f>'[1]сводка 2009'!M7</f>
        <v>24348.000000000004</v>
      </c>
      <c r="P8" s="21">
        <f>P9</f>
        <v>0</v>
      </c>
      <c r="Q8" s="21">
        <f>Q9</f>
        <v>110.90625</v>
      </c>
      <c r="R8" s="4">
        <f t="shared" ref="R8:R71" si="9">Q8/E8*100</f>
        <v>96.022727272727266</v>
      </c>
      <c r="S8" s="4">
        <f>S9</f>
        <v>0</v>
      </c>
      <c r="T8" s="4">
        <f>T9</f>
        <v>18.2</v>
      </c>
      <c r="U8" s="4">
        <v>115.5</v>
      </c>
      <c r="V8" s="4">
        <f t="shared" si="2"/>
        <v>0</v>
      </c>
      <c r="W8" s="4">
        <f t="shared" si="3"/>
        <v>100</v>
      </c>
      <c r="X8" s="4">
        <f>X9</f>
        <v>40525.699999999997</v>
      </c>
      <c r="Y8" s="4">
        <f t="shared" si="4"/>
        <v>40410.199999999997</v>
      </c>
      <c r="Z8" s="4" t="e">
        <f t="shared" si="5"/>
        <v>#REF!</v>
      </c>
      <c r="AA8" s="4">
        <f t="shared" si="6"/>
        <v>35087.186147186148</v>
      </c>
      <c r="AB8" s="4" t="e">
        <f t="shared" si="7"/>
        <v>#REF!</v>
      </c>
      <c r="AC8" s="4">
        <f t="shared" si="8"/>
        <v>115.2041231134851</v>
      </c>
    </row>
    <row r="9" spans="1:29" x14ac:dyDescent="0.2">
      <c r="A9" s="26" t="s">
        <v>482</v>
      </c>
      <c r="B9" s="44" t="s">
        <v>483</v>
      </c>
      <c r="C9" s="27">
        <v>35177.300000000003</v>
      </c>
      <c r="D9" s="27">
        <v>115.5</v>
      </c>
      <c r="E9" s="21">
        <v>115.5</v>
      </c>
      <c r="F9" s="21">
        <f>16077.7+9765.2</f>
        <v>25842.9</v>
      </c>
      <c r="G9" s="21">
        <v>9765.2000000000007</v>
      </c>
      <c r="H9" s="21">
        <v>2940.6</v>
      </c>
      <c r="I9" s="21">
        <f>'[1]сводка 2009'!M8-'[1]сводка 2009'!L8</f>
        <v>3023.7000000000044</v>
      </c>
      <c r="J9" s="22">
        <f>'[1]сводка 2010'!M8-'[1]сводка 2010'!L8</f>
        <v>3084.8999999999978</v>
      </c>
      <c r="K9" s="4">
        <f t="shared" si="0"/>
        <v>61.199999999993452</v>
      </c>
      <c r="L9" s="22">
        <f>'[1]сводка 2009'!M8</f>
        <v>24348.000000000004</v>
      </c>
      <c r="M9" s="4">
        <f>'[1]сводка 2010'!M8</f>
        <v>26709.8</v>
      </c>
      <c r="N9" s="4">
        <f t="shared" si="1"/>
        <v>2361.7999999999956</v>
      </c>
      <c r="O9" s="21">
        <f>'[1]сводка 2009'!M8</f>
        <v>24348.000000000004</v>
      </c>
      <c r="P9" s="21">
        <f>E9-D9</f>
        <v>0</v>
      </c>
      <c r="Q9" s="21">
        <v>110.90625</v>
      </c>
      <c r="R9" s="4">
        <f t="shared" si="9"/>
        <v>96.022727272727266</v>
      </c>
      <c r="S9" s="4">
        <v>0</v>
      </c>
      <c r="T9" s="4">
        <v>18.2</v>
      </c>
      <c r="U9" s="4">
        <v>115.5</v>
      </c>
      <c r="V9" s="4">
        <f t="shared" si="2"/>
        <v>0</v>
      </c>
      <c r="W9" s="4">
        <f t="shared" si="3"/>
        <v>100</v>
      </c>
      <c r="X9" s="4">
        <v>40525.699999999997</v>
      </c>
      <c r="Y9" s="4">
        <f t="shared" si="4"/>
        <v>40410.199999999997</v>
      </c>
      <c r="Z9" s="4" t="e">
        <f t="shared" si="5"/>
        <v>#REF!</v>
      </c>
      <c r="AA9" s="4">
        <f t="shared" si="6"/>
        <v>35087.186147186148</v>
      </c>
      <c r="AB9" s="4" t="e">
        <f t="shared" si="7"/>
        <v>#REF!</v>
      </c>
      <c r="AC9" s="4">
        <f t="shared" si="8"/>
        <v>115.2041231134851</v>
      </c>
    </row>
    <row r="10" spans="1:29" ht="21.75" customHeight="1" x14ac:dyDescent="0.2">
      <c r="A10" s="26" t="s">
        <v>484</v>
      </c>
      <c r="B10" s="44" t="s">
        <v>357</v>
      </c>
      <c r="C10" s="27"/>
      <c r="D10" s="27">
        <f>D11</f>
        <v>258.10000000000002</v>
      </c>
      <c r="E10" s="21">
        <f>E11</f>
        <v>258.10000000000002</v>
      </c>
      <c r="F10" s="21"/>
      <c r="G10" s="21">
        <f>'[1]январь 2010г.'!D9</f>
        <v>6</v>
      </c>
      <c r="H10" s="21">
        <v>2.1</v>
      </c>
      <c r="I10" s="21">
        <f>'[1]сводка 2009'!M9-'[1]сводка 2009'!L9</f>
        <v>1</v>
      </c>
      <c r="J10" s="22">
        <f>'[1]сводка 2010'!M9-'[1]сводка 2010'!L9</f>
        <v>2.1000000000000014</v>
      </c>
      <c r="K10" s="4">
        <f t="shared" si="0"/>
        <v>1.1000000000000014</v>
      </c>
      <c r="L10" s="22">
        <f>'[1]сводка 2009'!M9</f>
        <v>20.2</v>
      </c>
      <c r="M10" s="4">
        <f>'[1]сводка 2010'!M9</f>
        <v>37.5</v>
      </c>
      <c r="N10" s="4">
        <f t="shared" si="1"/>
        <v>17.3</v>
      </c>
      <c r="O10" s="21">
        <f>'[1]сводка 2009'!M9</f>
        <v>20.2</v>
      </c>
      <c r="P10" s="21">
        <v>0</v>
      </c>
      <c r="Q10" s="21">
        <f>Q11</f>
        <v>271.44922000000003</v>
      </c>
      <c r="R10" s="4">
        <f t="shared" si="9"/>
        <v>105.17211158465712</v>
      </c>
      <c r="S10" s="4">
        <f>S11</f>
        <v>0</v>
      </c>
      <c r="T10" s="4">
        <f>T11</f>
        <v>22.2</v>
      </c>
      <c r="U10" s="4">
        <f>U11</f>
        <v>278</v>
      </c>
      <c r="V10" s="4">
        <f t="shared" si="2"/>
        <v>19.899999999999977</v>
      </c>
      <c r="W10" s="4">
        <f t="shared" si="3"/>
        <v>107.71018984889578</v>
      </c>
      <c r="X10" s="4"/>
      <c r="Y10" s="4">
        <f t="shared" si="4"/>
        <v>-278</v>
      </c>
      <c r="Z10" s="4" t="e">
        <f t="shared" si="5"/>
        <v>#REF!</v>
      </c>
      <c r="AA10" s="4">
        <f t="shared" si="6"/>
        <v>0</v>
      </c>
      <c r="AB10" s="4" t="e">
        <f t="shared" si="7"/>
        <v>#REF!</v>
      </c>
      <c r="AC10" s="4" t="e">
        <f t="shared" si="8"/>
        <v>#DIV/0!</v>
      </c>
    </row>
    <row r="11" spans="1:29" ht="24" customHeight="1" x14ac:dyDescent="0.2">
      <c r="A11" s="26" t="s">
        <v>485</v>
      </c>
      <c r="B11" s="44" t="s">
        <v>356</v>
      </c>
      <c r="C11" s="27"/>
      <c r="D11" s="27">
        <v>258.10000000000002</v>
      </c>
      <c r="E11" s="21">
        <v>258.10000000000002</v>
      </c>
      <c r="F11" s="21"/>
      <c r="G11" s="21">
        <f>'[1]январь 2010г.'!D10</f>
        <v>8016.5</v>
      </c>
      <c r="H11" s="21" t="e">
        <f>#REF!+H12</f>
        <v>#REF!</v>
      </c>
      <c r="I11" s="21">
        <f>'[1]сводка 2009'!M10-'[1]сводка 2009'!L10</f>
        <v>3021.5000000000036</v>
      </c>
      <c r="J11" s="22">
        <f>'[1]сводка 2010'!M10-'[1]сводка 2010'!L10</f>
        <v>3074.3999999999978</v>
      </c>
      <c r="K11" s="4">
        <f t="shared" si="0"/>
        <v>52.899999999994179</v>
      </c>
      <c r="L11" s="22">
        <f>'[1]сводка 2009'!M10</f>
        <v>24315.500000000004</v>
      </c>
      <c r="M11" s="4">
        <f>'[1]сводка 2010'!M10</f>
        <v>26652.3</v>
      </c>
      <c r="N11" s="4">
        <f t="shared" si="1"/>
        <v>2336.7999999999956</v>
      </c>
      <c r="O11" s="21">
        <f>'[1]сводка 2009'!M10</f>
        <v>24315.500000000004</v>
      </c>
      <c r="P11" s="21">
        <v>0</v>
      </c>
      <c r="Q11" s="21">
        <v>271.44922000000003</v>
      </c>
      <c r="R11" s="4">
        <f t="shared" si="9"/>
        <v>105.17211158465712</v>
      </c>
      <c r="S11" s="4">
        <v>0</v>
      </c>
      <c r="T11" s="4">
        <v>22.2</v>
      </c>
      <c r="U11" s="4">
        <v>278</v>
      </c>
      <c r="V11" s="4">
        <f t="shared" si="2"/>
        <v>19.899999999999977</v>
      </c>
      <c r="W11" s="4">
        <f t="shared" si="3"/>
        <v>107.71018984889578</v>
      </c>
      <c r="X11" s="4" t="e">
        <f>#REF!+X12</f>
        <v>#REF!</v>
      </c>
      <c r="Y11" s="4" t="e">
        <f t="shared" si="4"/>
        <v>#REF!</v>
      </c>
      <c r="Z11" s="4" t="e">
        <f t="shared" si="5"/>
        <v>#REF!</v>
      </c>
      <c r="AA11" s="4" t="e">
        <f t="shared" si="6"/>
        <v>#REF!</v>
      </c>
      <c r="AB11" s="4" t="e">
        <f t="shared" si="7"/>
        <v>#REF!</v>
      </c>
      <c r="AC11" s="4" t="e">
        <f t="shared" si="8"/>
        <v>#REF!</v>
      </c>
    </row>
    <row r="12" spans="1:29" ht="56.25" hidden="1" x14ac:dyDescent="0.2">
      <c r="A12" s="26" t="s">
        <v>524</v>
      </c>
      <c r="B12" s="44" t="s">
        <v>232</v>
      </c>
      <c r="C12" s="27"/>
      <c r="D12" s="27"/>
      <c r="E12" s="21">
        <f>'[1]январь 2010г.'!C12</f>
        <v>386.3</v>
      </c>
      <c r="F12" s="21"/>
      <c r="G12" s="21">
        <f>'[1]январь 2010г.'!D12</f>
        <v>85</v>
      </c>
      <c r="H12" s="21">
        <v>29.5</v>
      </c>
      <c r="I12" s="21">
        <f>'[1]сводка 2009'!M12-'[1]сводка 2009'!L12</f>
        <v>6.1999999999999886</v>
      </c>
      <c r="J12" s="22">
        <f>'[1]сводка 2010'!M12-'[1]сводка 2010'!L12</f>
        <v>0.79999999999998295</v>
      </c>
      <c r="K12" s="4">
        <f t="shared" si="0"/>
        <v>-5.4000000000000057</v>
      </c>
      <c r="L12" s="22">
        <f>'[1]сводка 2009'!M12</f>
        <v>362.4</v>
      </c>
      <c r="M12" s="4">
        <f>'[1]сводка 2010'!M12</f>
        <v>114.89999999999999</v>
      </c>
      <c r="N12" s="4">
        <f t="shared" si="1"/>
        <v>-247.5</v>
      </c>
      <c r="O12" s="21">
        <f>'[1]сводка 2009'!M12</f>
        <v>362.4</v>
      </c>
      <c r="P12" s="21"/>
      <c r="Q12" s="21">
        <f>'[1]сводка 2010'!M12</f>
        <v>114.89999999999999</v>
      </c>
      <c r="R12" s="4">
        <f t="shared" si="9"/>
        <v>29.743722495469839</v>
      </c>
      <c r="S12" s="4"/>
      <c r="T12" s="4"/>
      <c r="U12" s="4">
        <f>'[1]ожид на 2010 год'!T12</f>
        <v>173.10000000000002</v>
      </c>
      <c r="V12" s="4">
        <f t="shared" si="2"/>
        <v>-213.2</v>
      </c>
      <c r="W12" s="4">
        <f t="shared" si="3"/>
        <v>44.809733367848828</v>
      </c>
      <c r="X12" s="4"/>
      <c r="Y12" s="4">
        <f t="shared" si="4"/>
        <v>-173.10000000000002</v>
      </c>
      <c r="Z12" s="4" t="e">
        <f t="shared" si="5"/>
        <v>#REF!</v>
      </c>
      <c r="AA12" s="4">
        <f t="shared" si="6"/>
        <v>0</v>
      </c>
      <c r="AB12" s="4" t="e">
        <f t="shared" si="7"/>
        <v>#REF!</v>
      </c>
      <c r="AC12" s="4" t="e">
        <f t="shared" si="8"/>
        <v>#DIV/0!</v>
      </c>
    </row>
    <row r="13" spans="1:29" ht="16.5" hidden="1" customHeight="1" x14ac:dyDescent="0.2">
      <c r="A13" s="26" t="s">
        <v>541</v>
      </c>
      <c r="B13" s="44" t="s">
        <v>486</v>
      </c>
      <c r="C13" s="27"/>
      <c r="D13" s="27"/>
      <c r="E13" s="21">
        <f>'[1]январь 2010г.'!C13</f>
        <v>1.1000000000000001</v>
      </c>
      <c r="F13" s="21"/>
      <c r="G13" s="21">
        <f>'[1]январь 2010г.'!D13</f>
        <v>0</v>
      </c>
      <c r="H13" s="21">
        <v>0</v>
      </c>
      <c r="I13" s="21">
        <f>'[1]сводка 2009'!M13-'[1]сводка 2009'!L13</f>
        <v>0</v>
      </c>
      <c r="J13" s="22">
        <f>'[1]сводка 2010'!M13-'[1]сводка 2010'!L13</f>
        <v>0</v>
      </c>
      <c r="K13" s="4">
        <f t="shared" si="0"/>
        <v>0</v>
      </c>
      <c r="L13" s="22">
        <f>'[1]сводка 2009'!M13</f>
        <v>1</v>
      </c>
      <c r="M13" s="4">
        <f>'[1]сводка 2010'!M13</f>
        <v>0</v>
      </c>
      <c r="N13" s="4">
        <f t="shared" si="1"/>
        <v>-1</v>
      </c>
      <c r="O13" s="21">
        <f>'[1]сводка 2009'!M13</f>
        <v>1</v>
      </c>
      <c r="P13" s="21"/>
      <c r="Q13" s="21">
        <f>'[1]сводка 2010'!M13</f>
        <v>0</v>
      </c>
      <c r="R13" s="4">
        <f t="shared" si="9"/>
        <v>0</v>
      </c>
      <c r="S13" s="4"/>
      <c r="T13" s="4"/>
      <c r="U13" s="4">
        <f>'[1]ожид на 2010 год'!T13</f>
        <v>0</v>
      </c>
      <c r="V13" s="4">
        <f t="shared" si="2"/>
        <v>-1.1000000000000001</v>
      </c>
      <c r="W13" s="4">
        <f t="shared" si="3"/>
        <v>0</v>
      </c>
      <c r="X13" s="4"/>
      <c r="Y13" s="4">
        <f t="shared" si="4"/>
        <v>0</v>
      </c>
      <c r="Z13" s="4" t="e">
        <f t="shared" si="5"/>
        <v>#REF!</v>
      </c>
      <c r="AA13" s="4" t="e">
        <f t="shared" si="6"/>
        <v>#DIV/0!</v>
      </c>
      <c r="AB13" s="4" t="e">
        <f t="shared" si="7"/>
        <v>#REF!</v>
      </c>
      <c r="AC13" s="4" t="e">
        <f t="shared" si="8"/>
        <v>#DIV/0!</v>
      </c>
    </row>
    <row r="14" spans="1:29" ht="56.25" hidden="1" x14ac:dyDescent="0.2">
      <c r="A14" s="26" t="s">
        <v>487</v>
      </c>
      <c r="B14" s="44" t="s">
        <v>123</v>
      </c>
      <c r="C14" s="27"/>
      <c r="D14" s="27"/>
      <c r="E14" s="21">
        <f>'[1]январь 2010г.'!C14</f>
        <v>24.5</v>
      </c>
      <c r="F14" s="21"/>
      <c r="G14" s="21">
        <f>'[1]январь 2010г.'!D14</f>
        <v>5.4</v>
      </c>
      <c r="H14" s="21">
        <v>1.9</v>
      </c>
      <c r="I14" s="21">
        <f>'[1]сводка 2009'!M14-'[1]сводка 2009'!L14</f>
        <v>1.2000000000000011</v>
      </c>
      <c r="J14" s="22">
        <f>'[1]сводка 2010'!M14-'[1]сводка 2010'!L14</f>
        <v>1.5</v>
      </c>
      <c r="K14" s="4">
        <f t="shared" si="0"/>
        <v>0.29999999999999893</v>
      </c>
      <c r="L14" s="22">
        <f>'[1]сводка 2009'!M14</f>
        <v>11.3</v>
      </c>
      <c r="M14" s="4">
        <f>'[1]сводка 2010'!M14</f>
        <v>13.1</v>
      </c>
      <c r="N14" s="4">
        <f t="shared" si="1"/>
        <v>1.7999999999999989</v>
      </c>
      <c r="O14" s="21">
        <f>'[1]сводка 2009'!M14</f>
        <v>11.3</v>
      </c>
      <c r="P14" s="21"/>
      <c r="Q14" s="21">
        <f>'[1]сводка 2010'!M14</f>
        <v>13.1</v>
      </c>
      <c r="R14" s="4">
        <f t="shared" si="9"/>
        <v>53.469387755102041</v>
      </c>
      <c r="S14" s="4"/>
      <c r="T14" s="4"/>
      <c r="U14" s="4">
        <f>'[1]ожид на 2010 год'!T14</f>
        <v>15.4</v>
      </c>
      <c r="V14" s="4">
        <f t="shared" si="2"/>
        <v>-9.1</v>
      </c>
      <c r="W14" s="4">
        <f t="shared" si="3"/>
        <v>62.857142857142854</v>
      </c>
      <c r="X14" s="4"/>
      <c r="Y14" s="4">
        <f t="shared" si="4"/>
        <v>-15.4</v>
      </c>
      <c r="Z14" s="4" t="e">
        <f t="shared" si="5"/>
        <v>#REF!</v>
      </c>
      <c r="AA14" s="4">
        <f t="shared" si="6"/>
        <v>0</v>
      </c>
      <c r="AB14" s="4" t="e">
        <f t="shared" si="7"/>
        <v>#REF!</v>
      </c>
      <c r="AC14" s="4" t="e">
        <f t="shared" si="8"/>
        <v>#DIV/0!</v>
      </c>
    </row>
    <row r="15" spans="1:29" ht="56.25" hidden="1" x14ac:dyDescent="0.2">
      <c r="A15" s="26" t="s">
        <v>365</v>
      </c>
      <c r="B15" s="44" t="s">
        <v>206</v>
      </c>
      <c r="C15" s="27"/>
      <c r="D15" s="27"/>
      <c r="E15" s="21">
        <f>'[1]январь 2010г.'!C15</f>
        <v>0</v>
      </c>
      <c r="F15" s="21"/>
      <c r="G15" s="21">
        <f>'[1]январь 2010г.'!D15</f>
        <v>0</v>
      </c>
      <c r="H15" s="21"/>
      <c r="I15" s="21">
        <f>'[1]сводка 2009'!M15-'[1]сводка 2009'!L15</f>
        <v>0</v>
      </c>
      <c r="J15" s="22">
        <f>'[1]сводка 2010'!M15-'[1]сводка 2010'!L15</f>
        <v>6.9</v>
      </c>
      <c r="K15" s="4">
        <f t="shared" si="0"/>
        <v>6.9</v>
      </c>
      <c r="L15" s="22">
        <f>'[1]сводка 2009'!M15</f>
        <v>0</v>
      </c>
      <c r="M15" s="4">
        <f>'[1]сводка 2010'!M15</f>
        <v>6.9</v>
      </c>
      <c r="N15" s="4">
        <f t="shared" si="1"/>
        <v>6.9</v>
      </c>
      <c r="O15" s="21">
        <f>'[1]сводка 2009'!M15</f>
        <v>0</v>
      </c>
      <c r="P15" s="21"/>
      <c r="Q15" s="21">
        <f>'[1]сводка 2010'!M15</f>
        <v>6.9</v>
      </c>
      <c r="R15" s="4" t="e">
        <f t="shared" si="9"/>
        <v>#DIV/0!</v>
      </c>
      <c r="S15" s="4"/>
      <c r="T15" s="4"/>
      <c r="U15" s="4">
        <f>'[1]ожид на 2010 год'!T15</f>
        <v>0</v>
      </c>
      <c r="V15" s="4">
        <f t="shared" si="2"/>
        <v>0</v>
      </c>
      <c r="W15" s="4" t="e">
        <f t="shared" si="3"/>
        <v>#DIV/0!</v>
      </c>
      <c r="X15" s="4"/>
      <c r="Y15" s="4">
        <f t="shared" si="4"/>
        <v>0</v>
      </c>
      <c r="Z15" s="4" t="e">
        <f t="shared" si="5"/>
        <v>#REF!</v>
      </c>
      <c r="AA15" s="4" t="e">
        <f t="shared" si="6"/>
        <v>#DIV/0!</v>
      </c>
      <c r="AB15" s="4" t="e">
        <f t="shared" si="7"/>
        <v>#REF!</v>
      </c>
      <c r="AC15" s="4" t="e">
        <f t="shared" si="8"/>
        <v>#DIV/0!</v>
      </c>
    </row>
    <row r="16" spans="1:29" ht="13.5" customHeight="1" x14ac:dyDescent="0.2">
      <c r="A16" s="26" t="s">
        <v>386</v>
      </c>
      <c r="B16" s="44" t="s">
        <v>387</v>
      </c>
      <c r="C16" s="27">
        <v>2969.7</v>
      </c>
      <c r="D16" s="27">
        <f>D20+D23</f>
        <v>11.100000000000001</v>
      </c>
      <c r="E16" s="21">
        <f>E20+E23</f>
        <v>11.100000000000001</v>
      </c>
      <c r="F16" s="21">
        <f>F17+F20+F24+F25+F26</f>
        <v>2559.4</v>
      </c>
      <c r="G16" s="21">
        <f>G17+G20+G24+G25+G26</f>
        <v>1383.3</v>
      </c>
      <c r="H16" s="21">
        <f>H20+H24+H25</f>
        <v>92.3</v>
      </c>
      <c r="I16" s="21">
        <f>'[1]сводка 2009'!M23-'[1]сводка 2009'!L23</f>
        <v>37</v>
      </c>
      <c r="J16" s="22">
        <f>'[1]сводка 2010'!M23-'[1]сводка 2010'!L23</f>
        <v>158.40000000000009</v>
      </c>
      <c r="K16" s="4">
        <f t="shared" si="0"/>
        <v>121.40000000000009</v>
      </c>
      <c r="L16" s="22">
        <f>'[1]сводка 2009'!M23</f>
        <v>2228.4</v>
      </c>
      <c r="M16" s="4">
        <f>'[1]сводка 2010'!M23</f>
        <v>4224.1000000000004</v>
      </c>
      <c r="N16" s="4">
        <f t="shared" si="1"/>
        <v>1995.7000000000003</v>
      </c>
      <c r="O16" s="21">
        <f>'[1]сводка 2009'!M23</f>
        <v>2228.4</v>
      </c>
      <c r="P16" s="21">
        <f>P20+P23</f>
        <v>0</v>
      </c>
      <c r="Q16" s="21">
        <f>Q20+Q23</f>
        <v>8.63734</v>
      </c>
      <c r="R16" s="4">
        <f t="shared" si="9"/>
        <v>77.81387387387386</v>
      </c>
      <c r="S16" s="4">
        <f>S20+S23</f>
        <v>2.9</v>
      </c>
      <c r="T16" s="4">
        <f>T20+T23</f>
        <v>0.83000000000000007</v>
      </c>
      <c r="U16" s="4">
        <f>U20+U23</f>
        <v>11</v>
      </c>
      <c r="V16" s="4">
        <f t="shared" si="2"/>
        <v>-0.10000000000000142</v>
      </c>
      <c r="W16" s="4">
        <f t="shared" si="3"/>
        <v>99.099099099099092</v>
      </c>
      <c r="X16" s="4">
        <f>X17+X20+X24+X25</f>
        <v>9456.6999999999989</v>
      </c>
      <c r="Y16" s="4">
        <f t="shared" si="4"/>
        <v>9445.6999999999989</v>
      </c>
      <c r="Z16" s="4" t="e">
        <f t="shared" si="5"/>
        <v>#REF!</v>
      </c>
      <c r="AA16" s="4">
        <f t="shared" si="6"/>
        <v>85970</v>
      </c>
      <c r="AB16" s="4" t="e">
        <f t="shared" si="7"/>
        <v>#REF!</v>
      </c>
      <c r="AC16" s="4">
        <f t="shared" si="8"/>
        <v>318.43957302084385</v>
      </c>
    </row>
    <row r="17" spans="1:29" hidden="1" x14ac:dyDescent="0.2">
      <c r="A17" s="26" t="s">
        <v>388</v>
      </c>
      <c r="B17" s="44" t="s">
        <v>389</v>
      </c>
      <c r="C17" s="27"/>
      <c r="D17" s="27"/>
      <c r="E17" s="21">
        <f>'[1]январь 2010г.'!C24</f>
        <v>0</v>
      </c>
      <c r="F17" s="21">
        <f>'[1]январь 2010г.'!D24</f>
        <v>0</v>
      </c>
      <c r="G17" s="21">
        <f>'[1]январь 2010г.'!D24</f>
        <v>0</v>
      </c>
      <c r="H17" s="21">
        <f>H18+H19</f>
        <v>0</v>
      </c>
      <c r="I17" s="21">
        <f>'[1]сводка 2009'!M24-'[1]сводка 2009'!L24</f>
        <v>0</v>
      </c>
      <c r="J17" s="22">
        <f>'[1]сводка 2010'!M24-'[1]сводка 2010'!L24</f>
        <v>0</v>
      </c>
      <c r="K17" s="4">
        <f t="shared" si="0"/>
        <v>0</v>
      </c>
      <c r="L17" s="22">
        <f>'[1]сводка 2009'!M24</f>
        <v>0</v>
      </c>
      <c r="M17" s="4">
        <f>'[1]сводка 2010'!M24</f>
        <v>0</v>
      </c>
      <c r="N17" s="4">
        <f t="shared" si="1"/>
        <v>0</v>
      </c>
      <c r="O17" s="21">
        <f>'[1]сводка 2009'!M24</f>
        <v>0</v>
      </c>
      <c r="P17" s="21"/>
      <c r="Q17" s="21">
        <f>'[1]сводка 2010'!M24</f>
        <v>0</v>
      </c>
      <c r="R17" s="4" t="e">
        <f t="shared" si="9"/>
        <v>#DIV/0!</v>
      </c>
      <c r="S17" s="4"/>
      <c r="T17" s="4"/>
      <c r="U17" s="4">
        <f>'[1]ожид на 2010 год'!T24</f>
        <v>0</v>
      </c>
      <c r="V17" s="4">
        <f t="shared" si="2"/>
        <v>0</v>
      </c>
      <c r="W17" s="4" t="e">
        <f t="shared" si="3"/>
        <v>#DIV/0!</v>
      </c>
      <c r="X17" s="4">
        <f>X19</f>
        <v>0</v>
      </c>
      <c r="Y17" s="4">
        <f t="shared" si="4"/>
        <v>0</v>
      </c>
      <c r="Z17" s="4" t="e">
        <f t="shared" si="5"/>
        <v>#REF!</v>
      </c>
      <c r="AA17" s="4" t="e">
        <f t="shared" si="6"/>
        <v>#DIV/0!</v>
      </c>
      <c r="AB17" s="4" t="e">
        <f t="shared" si="7"/>
        <v>#REF!</v>
      </c>
      <c r="AC17" s="4" t="e">
        <f t="shared" si="8"/>
        <v>#DIV/0!</v>
      </c>
    </row>
    <row r="18" spans="1:29" ht="33.75" hidden="1" x14ac:dyDescent="0.2">
      <c r="A18" s="26" t="s">
        <v>129</v>
      </c>
      <c r="B18" s="44" t="s">
        <v>179</v>
      </c>
      <c r="C18" s="27"/>
      <c r="D18" s="27"/>
      <c r="E18" s="21">
        <f>'[1]январь 2010г.'!C25</f>
        <v>0</v>
      </c>
      <c r="F18" s="21">
        <f>'[1]январь 2010г.'!D25</f>
        <v>0</v>
      </c>
      <c r="G18" s="21">
        <f>'[1]январь 2010г.'!D25</f>
        <v>0</v>
      </c>
      <c r="H18" s="21"/>
      <c r="I18" s="21">
        <f>'[1]сводка 2009'!M25-'[1]сводка 2009'!L25</f>
        <v>0</v>
      </c>
      <c r="J18" s="22">
        <f>'[1]сводка 2010'!M25-'[1]сводка 2010'!L25</f>
        <v>0</v>
      </c>
      <c r="K18" s="4">
        <f t="shared" si="0"/>
        <v>0</v>
      </c>
      <c r="L18" s="22">
        <f>'[1]сводка 2009'!M25</f>
        <v>0</v>
      </c>
      <c r="M18" s="4">
        <f>'[1]сводка 2010'!M25</f>
        <v>0</v>
      </c>
      <c r="N18" s="4">
        <f t="shared" si="1"/>
        <v>0</v>
      </c>
      <c r="O18" s="21">
        <f>'[1]сводка 2009'!M25</f>
        <v>0</v>
      </c>
      <c r="P18" s="21"/>
      <c r="Q18" s="21">
        <f>'[1]сводка 2010'!M25</f>
        <v>0</v>
      </c>
      <c r="R18" s="4" t="e">
        <f t="shared" si="9"/>
        <v>#DIV/0!</v>
      </c>
      <c r="S18" s="4"/>
      <c r="T18" s="4"/>
      <c r="U18" s="4">
        <f>'[1]ожид на 2010 год'!T25</f>
        <v>0</v>
      </c>
      <c r="V18" s="4">
        <f t="shared" si="2"/>
        <v>0</v>
      </c>
      <c r="W18" s="4" t="e">
        <f t="shared" si="3"/>
        <v>#DIV/0!</v>
      </c>
      <c r="X18" s="4"/>
      <c r="Y18" s="4">
        <f t="shared" si="4"/>
        <v>0</v>
      </c>
      <c r="Z18" s="4" t="e">
        <f t="shared" si="5"/>
        <v>#REF!</v>
      </c>
      <c r="AA18" s="4" t="e">
        <f t="shared" si="6"/>
        <v>#DIV/0!</v>
      </c>
      <c r="AB18" s="4" t="e">
        <f t="shared" si="7"/>
        <v>#REF!</v>
      </c>
      <c r="AC18" s="4" t="e">
        <f t="shared" si="8"/>
        <v>#DIV/0!</v>
      </c>
    </row>
    <row r="19" spans="1:29" ht="16.5" hidden="1" customHeight="1" x14ac:dyDescent="0.2">
      <c r="A19" s="26" t="s">
        <v>130</v>
      </c>
      <c r="B19" s="44" t="s">
        <v>180</v>
      </c>
      <c r="C19" s="27"/>
      <c r="D19" s="27"/>
      <c r="E19" s="21">
        <f>'[1]январь 2010г.'!C26</f>
        <v>0</v>
      </c>
      <c r="F19" s="21">
        <f>'[1]январь 2010г.'!D26</f>
        <v>0</v>
      </c>
      <c r="G19" s="21">
        <f>'[1]январь 2010г.'!D26</f>
        <v>0</v>
      </c>
      <c r="H19" s="21"/>
      <c r="I19" s="21">
        <f>'[1]сводка 2009'!M26-'[1]сводка 2009'!L26</f>
        <v>0</v>
      </c>
      <c r="J19" s="22">
        <f>'[1]сводка 2010'!M26-'[1]сводка 2010'!L26</f>
        <v>0</v>
      </c>
      <c r="K19" s="4">
        <f t="shared" si="0"/>
        <v>0</v>
      </c>
      <c r="L19" s="22">
        <f>'[1]сводка 2009'!M26</f>
        <v>0</v>
      </c>
      <c r="M19" s="4">
        <f>'[1]сводка 2010'!M26</f>
        <v>0</v>
      </c>
      <c r="N19" s="4">
        <f t="shared" si="1"/>
        <v>0</v>
      </c>
      <c r="O19" s="21">
        <f>'[1]сводка 2009'!M26</f>
        <v>0</v>
      </c>
      <c r="P19" s="21"/>
      <c r="Q19" s="21">
        <f>'[1]сводка 2010'!M26</f>
        <v>0</v>
      </c>
      <c r="R19" s="4" t="e">
        <f t="shared" si="9"/>
        <v>#DIV/0!</v>
      </c>
      <c r="S19" s="4"/>
      <c r="T19" s="4"/>
      <c r="U19" s="4">
        <f>'[1]ожид на 2010 год'!T26</f>
        <v>0</v>
      </c>
      <c r="V19" s="4">
        <f t="shared" si="2"/>
        <v>0</v>
      </c>
      <c r="W19" s="4" t="e">
        <f t="shared" si="3"/>
        <v>#DIV/0!</v>
      </c>
      <c r="X19" s="4"/>
      <c r="Y19" s="4">
        <f t="shared" si="4"/>
        <v>0</v>
      </c>
      <c r="Z19" s="4" t="e">
        <f t="shared" si="5"/>
        <v>#REF!</v>
      </c>
      <c r="AA19" s="4" t="e">
        <f t="shared" si="6"/>
        <v>#DIV/0!</v>
      </c>
      <c r="AB19" s="4" t="e">
        <f t="shared" si="7"/>
        <v>#REF!</v>
      </c>
      <c r="AC19" s="4" t="e">
        <f t="shared" si="8"/>
        <v>#DIV/0!</v>
      </c>
    </row>
    <row r="20" spans="1:29" x14ac:dyDescent="0.2">
      <c r="A20" s="26" t="s">
        <v>374</v>
      </c>
      <c r="B20" s="44" t="s">
        <v>389</v>
      </c>
      <c r="C20" s="27">
        <v>2969.7</v>
      </c>
      <c r="D20" s="27">
        <v>2.8</v>
      </c>
      <c r="E20" s="21">
        <v>2.8</v>
      </c>
      <c r="F20" s="21">
        <f>F21+F22</f>
        <v>1683</v>
      </c>
      <c r="G20" s="21">
        <f>G21+G22</f>
        <v>633.29999999999995</v>
      </c>
      <c r="H20" s="21">
        <f>H21+H22</f>
        <v>32.299999999999997</v>
      </c>
      <c r="I20" s="21">
        <f>'[1]сводка 2009'!M27-'[1]сводка 2009'!L27</f>
        <v>37</v>
      </c>
      <c r="J20" s="22">
        <f>'[1]сводка 2010'!M27-'[1]сводка 2010'!L27</f>
        <v>103.59999999999991</v>
      </c>
      <c r="K20" s="4">
        <f t="shared" si="0"/>
        <v>66.599999999999909</v>
      </c>
      <c r="L20" s="22">
        <f>'[1]сводка 2009'!M27</f>
        <v>2228.4</v>
      </c>
      <c r="M20" s="4">
        <f>'[1]сводка 2010'!M27</f>
        <v>3476</v>
      </c>
      <c r="N20" s="4">
        <f t="shared" si="1"/>
        <v>1247.5999999999999</v>
      </c>
      <c r="O20" s="21">
        <f>'[1]сводка 2009'!M27</f>
        <v>2228.4</v>
      </c>
      <c r="P20" s="21">
        <v>0</v>
      </c>
      <c r="Q20" s="21">
        <v>0.80469999999999997</v>
      </c>
      <c r="R20" s="4">
        <f>Q20/E20*100</f>
        <v>28.739285714285717</v>
      </c>
      <c r="S20" s="4">
        <v>0.4</v>
      </c>
      <c r="T20" s="4">
        <v>0.4</v>
      </c>
      <c r="U20" s="4">
        <v>2.1</v>
      </c>
      <c r="V20" s="4">
        <f t="shared" si="2"/>
        <v>-0.69999999999999973</v>
      </c>
      <c r="W20" s="4">
        <f t="shared" si="3"/>
        <v>75.000000000000014</v>
      </c>
      <c r="X20" s="4">
        <v>3769.7</v>
      </c>
      <c r="Y20" s="4">
        <f t="shared" si="4"/>
        <v>3767.6</v>
      </c>
      <c r="Z20" s="4" t="e">
        <f t="shared" si="5"/>
        <v>#REF!</v>
      </c>
      <c r="AA20" s="4">
        <f t="shared" si="6"/>
        <v>179509.52380952379</v>
      </c>
      <c r="AB20" s="4" t="e">
        <f t="shared" si="7"/>
        <v>#REF!</v>
      </c>
      <c r="AC20" s="4">
        <f t="shared" si="8"/>
        <v>126.9387480216857</v>
      </c>
    </row>
    <row r="21" spans="1:29" ht="16.5" hidden="1" customHeight="1" x14ac:dyDescent="0.2">
      <c r="A21" s="26" t="s">
        <v>438</v>
      </c>
      <c r="B21" s="44" t="s">
        <v>439</v>
      </c>
      <c r="C21" s="27"/>
      <c r="D21" s="27"/>
      <c r="E21" s="21">
        <v>2728.5</v>
      </c>
      <c r="F21" s="21">
        <f>1049.7+633.3</f>
        <v>1683</v>
      </c>
      <c r="G21" s="21">
        <v>633.29999999999995</v>
      </c>
      <c r="H21" s="21">
        <v>32.299999999999997</v>
      </c>
      <c r="I21" s="21">
        <f>'[1]сводка 2009'!M28-'[1]сводка 2009'!L28</f>
        <v>37</v>
      </c>
      <c r="J21" s="22">
        <f>'[1]сводка 2010'!M28-'[1]сводка 2010'!L28</f>
        <v>103.5</v>
      </c>
      <c r="K21" s="4">
        <f t="shared" si="0"/>
        <v>66.5</v>
      </c>
      <c r="L21" s="22">
        <f>'[1]сводка 2009'!M28</f>
        <v>2228.4</v>
      </c>
      <c r="M21" s="4">
        <f>'[1]сводка 2010'!M28</f>
        <v>3470.3</v>
      </c>
      <c r="N21" s="4">
        <f t="shared" si="1"/>
        <v>1241.9000000000001</v>
      </c>
      <c r="O21" s="21">
        <f>'[1]сводка 2009'!M28</f>
        <v>2228.4</v>
      </c>
      <c r="P21" s="21"/>
      <c r="Q21" s="21">
        <f>'[1]сводка 2010'!M28</f>
        <v>3470.3</v>
      </c>
      <c r="R21" s="4">
        <f t="shared" si="9"/>
        <v>127.18709913872091</v>
      </c>
      <c r="S21" s="4"/>
      <c r="T21" s="4"/>
      <c r="U21" s="4">
        <f>'[1]ожид на 2010 год'!T28</f>
        <v>3756</v>
      </c>
      <c r="V21" s="4">
        <f t="shared" si="2"/>
        <v>1027.5</v>
      </c>
      <c r="W21" s="4">
        <f t="shared" si="3"/>
        <v>137.65805387575591</v>
      </c>
      <c r="X21" s="4">
        <v>0.2</v>
      </c>
      <c r="Y21" s="4">
        <f t="shared" si="4"/>
        <v>-3755.8</v>
      </c>
      <c r="Z21" s="4" t="e">
        <f t="shared" si="5"/>
        <v>#REF!</v>
      </c>
      <c r="AA21" s="4">
        <f t="shared" si="6"/>
        <v>5.3248136315228968E-3</v>
      </c>
      <c r="AB21" s="4" t="e">
        <f t="shared" si="7"/>
        <v>#REF!</v>
      </c>
      <c r="AC21" s="4" t="e">
        <f t="shared" si="8"/>
        <v>#DIV/0!</v>
      </c>
    </row>
    <row r="22" spans="1:29" ht="16.5" hidden="1" customHeight="1" x14ac:dyDescent="0.2">
      <c r="A22" s="26" t="s">
        <v>440</v>
      </c>
      <c r="B22" s="44" t="s">
        <v>441</v>
      </c>
      <c r="C22" s="27"/>
      <c r="D22" s="27"/>
      <c r="E22" s="21">
        <f>'[1]январь 2010г.'!C29</f>
        <v>0</v>
      </c>
      <c r="F22" s="21"/>
      <c r="G22" s="21">
        <f>'[1]январь 2010г.'!D29</f>
        <v>0</v>
      </c>
      <c r="H22" s="21">
        <v>0</v>
      </c>
      <c r="I22" s="21">
        <f>'[1]сводка 2009'!M29-'[1]сводка 2009'!L29</f>
        <v>0</v>
      </c>
      <c r="J22" s="22">
        <f>'[1]сводка 2010'!M29-'[1]сводка 2010'!L29</f>
        <v>0.10000000000000053</v>
      </c>
      <c r="K22" s="4">
        <f t="shared" si="0"/>
        <v>0.10000000000000053</v>
      </c>
      <c r="L22" s="22">
        <f>'[1]сводка 2009'!M29</f>
        <v>0</v>
      </c>
      <c r="M22" s="4">
        <f>'[1]сводка 2010'!M29</f>
        <v>5.7</v>
      </c>
      <c r="N22" s="4">
        <f t="shared" si="1"/>
        <v>5.7</v>
      </c>
      <c r="O22" s="21">
        <f>'[1]сводка 2009'!M29</f>
        <v>0</v>
      </c>
      <c r="P22" s="21"/>
      <c r="Q22" s="21">
        <f>'[1]сводка 2010'!M29</f>
        <v>5.7</v>
      </c>
      <c r="R22" s="4" t="e">
        <f t="shared" si="9"/>
        <v>#DIV/0!</v>
      </c>
      <c r="S22" s="4"/>
      <c r="T22" s="4"/>
      <c r="U22" s="4">
        <f>'[1]ожид на 2010 год'!T29</f>
        <v>5.6</v>
      </c>
      <c r="V22" s="4">
        <f t="shared" si="2"/>
        <v>5.6</v>
      </c>
      <c r="W22" s="4" t="e">
        <f t="shared" si="3"/>
        <v>#DIV/0!</v>
      </c>
      <c r="X22" s="4"/>
      <c r="Y22" s="4">
        <f t="shared" si="4"/>
        <v>-5.6</v>
      </c>
      <c r="Z22" s="4" t="e">
        <f t="shared" si="5"/>
        <v>#REF!</v>
      </c>
      <c r="AA22" s="4">
        <f t="shared" si="6"/>
        <v>0</v>
      </c>
      <c r="AB22" s="4" t="e">
        <f t="shared" si="7"/>
        <v>#REF!</v>
      </c>
      <c r="AC22" s="4" t="e">
        <f t="shared" si="8"/>
        <v>#DIV/0!</v>
      </c>
    </row>
    <row r="23" spans="1:29" ht="15" customHeight="1" x14ac:dyDescent="0.2">
      <c r="A23" s="26" t="s">
        <v>375</v>
      </c>
      <c r="B23" s="44" t="s">
        <v>413</v>
      </c>
      <c r="C23" s="27"/>
      <c r="D23" s="27">
        <v>8.3000000000000007</v>
      </c>
      <c r="E23" s="21">
        <v>8.3000000000000007</v>
      </c>
      <c r="F23" s="21"/>
      <c r="G23" s="21"/>
      <c r="H23" s="21"/>
      <c r="I23" s="21"/>
      <c r="J23" s="22"/>
      <c r="K23" s="4"/>
      <c r="L23" s="22"/>
      <c r="M23" s="4"/>
      <c r="N23" s="4"/>
      <c r="O23" s="21"/>
      <c r="P23" s="21">
        <f>E23-D23</f>
        <v>0</v>
      </c>
      <c r="Q23" s="21">
        <v>7.8326399999999996</v>
      </c>
      <c r="R23" s="4">
        <f t="shared" si="9"/>
        <v>94.369156626506012</v>
      </c>
      <c r="S23" s="4">
        <v>2.5</v>
      </c>
      <c r="T23" s="4">
        <v>0.43</v>
      </c>
      <c r="U23" s="4">
        <v>8.9</v>
      </c>
      <c r="V23" s="4">
        <f t="shared" si="2"/>
        <v>0.59999999999999964</v>
      </c>
      <c r="W23" s="4">
        <f t="shared" si="3"/>
        <v>107.22891566265061</v>
      </c>
      <c r="X23" s="4">
        <f>X24+X25</f>
        <v>5687</v>
      </c>
      <c r="Y23" s="4">
        <f t="shared" si="4"/>
        <v>5678.1</v>
      </c>
      <c r="Z23" s="4" t="e">
        <f t="shared" si="5"/>
        <v>#REF!</v>
      </c>
      <c r="AA23" s="4">
        <f t="shared" si="6"/>
        <v>63898.876404494375</v>
      </c>
      <c r="AB23" s="4" t="e">
        <f t="shared" si="7"/>
        <v>#REF!</v>
      </c>
      <c r="AC23" s="4" t="e">
        <f t="shared" si="8"/>
        <v>#DIV/0!</v>
      </c>
    </row>
    <row r="24" spans="1:29" ht="16.5" hidden="1" customHeight="1" x14ac:dyDescent="0.2">
      <c r="A24" s="26" t="s">
        <v>573</v>
      </c>
      <c r="B24" s="44" t="s">
        <v>574</v>
      </c>
      <c r="C24" s="27"/>
      <c r="D24" s="27"/>
      <c r="E24" s="21">
        <f>'[1]январь 2010г.'!C30</f>
        <v>289.39999999999998</v>
      </c>
      <c r="F24" s="21">
        <v>281.3</v>
      </c>
      <c r="G24" s="21">
        <v>241.5</v>
      </c>
      <c r="H24" s="21">
        <v>19.2</v>
      </c>
      <c r="I24" s="21">
        <f>'[1]сводка 2009'!M30-'[1]сводка 2009'!L30</f>
        <v>0</v>
      </c>
      <c r="J24" s="22">
        <f>'[1]сводка 2010'!M30-'[1]сводка 2010'!L30</f>
        <v>13.200000000000045</v>
      </c>
      <c r="K24" s="4">
        <f t="shared" si="0"/>
        <v>13.200000000000045</v>
      </c>
      <c r="L24" s="22">
        <f>'[1]сводка 2009'!M30</f>
        <v>0</v>
      </c>
      <c r="M24" s="4">
        <f>'[1]сводка 2010'!M30</f>
        <v>191.10000000000002</v>
      </c>
      <c r="N24" s="4">
        <f t="shared" si="1"/>
        <v>191.10000000000002</v>
      </c>
      <c r="O24" s="21">
        <f>'[1]сводка 2009'!M30</f>
        <v>0</v>
      </c>
      <c r="P24" s="21"/>
      <c r="Q24" s="21">
        <f>'[1]сводка 2010'!M30</f>
        <v>191.10000000000002</v>
      </c>
      <c r="R24" s="4">
        <f t="shared" si="9"/>
        <v>66.033172080165869</v>
      </c>
      <c r="S24" s="4"/>
      <c r="T24" s="4"/>
      <c r="U24" s="4">
        <f>'[1]ожид на 2010 год'!T30</f>
        <v>197.89999999999998</v>
      </c>
      <c r="V24" s="4">
        <f t="shared" si="2"/>
        <v>-91.5</v>
      </c>
      <c r="W24" s="4">
        <f t="shared" si="3"/>
        <v>68.382861091914307</v>
      </c>
      <c r="X24" s="4">
        <v>1597.1</v>
      </c>
      <c r="Y24" s="4">
        <f t="shared" si="4"/>
        <v>1399.1999999999998</v>
      </c>
      <c r="Z24" s="4" t="e">
        <f t="shared" si="5"/>
        <v>#REF!</v>
      </c>
      <c r="AA24" s="4">
        <f t="shared" si="6"/>
        <v>807.02374936836793</v>
      </c>
      <c r="AB24" s="4" t="e">
        <f t="shared" si="7"/>
        <v>#REF!</v>
      </c>
      <c r="AC24" s="4" t="e">
        <f t="shared" si="8"/>
        <v>#DIV/0!</v>
      </c>
    </row>
    <row r="25" spans="1:29" ht="16.5" hidden="1" customHeight="1" x14ac:dyDescent="0.2">
      <c r="A25" s="26" t="s">
        <v>575</v>
      </c>
      <c r="B25" s="44" t="s">
        <v>576</v>
      </c>
      <c r="C25" s="27"/>
      <c r="D25" s="27"/>
      <c r="E25" s="21">
        <f>'[1]январь 2010г.'!C31</f>
        <v>617</v>
      </c>
      <c r="F25" s="21">
        <v>595.1</v>
      </c>
      <c r="G25" s="21">
        <v>508.5</v>
      </c>
      <c r="H25" s="21">
        <v>40.799999999999997</v>
      </c>
      <c r="I25" s="21">
        <f>'[1]сводка 2009'!M31-'[1]сводка 2009'!L31</f>
        <v>0</v>
      </c>
      <c r="J25" s="22">
        <f>'[1]сводка 2010'!M31-'[1]сводка 2010'!L31</f>
        <v>41.600000000000023</v>
      </c>
      <c r="K25" s="4">
        <f t="shared" si="0"/>
        <v>41.600000000000023</v>
      </c>
      <c r="L25" s="22">
        <f>'[1]сводка 2009'!M31</f>
        <v>0</v>
      </c>
      <c r="M25" s="4">
        <f>'[1]сводка 2010'!M31</f>
        <v>557</v>
      </c>
      <c r="N25" s="4">
        <f t="shared" si="1"/>
        <v>557</v>
      </c>
      <c r="O25" s="21">
        <f>'[1]сводка 2009'!M31</f>
        <v>0</v>
      </c>
      <c r="P25" s="21"/>
      <c r="Q25" s="21">
        <f>'[1]сводка 2010'!M31</f>
        <v>557</v>
      </c>
      <c r="R25" s="4">
        <f t="shared" si="9"/>
        <v>90.275526742301466</v>
      </c>
      <c r="S25" s="4"/>
      <c r="T25" s="4"/>
      <c r="U25" s="4">
        <f>'[1]ожид на 2010 год'!T31</f>
        <v>585.4</v>
      </c>
      <c r="V25" s="4">
        <f t="shared" si="2"/>
        <v>-31.600000000000023</v>
      </c>
      <c r="W25" s="4">
        <f t="shared" si="3"/>
        <v>94.878444084278769</v>
      </c>
      <c r="X25" s="4">
        <v>4089.9</v>
      </c>
      <c r="Y25" s="4">
        <f t="shared" si="4"/>
        <v>3504.5</v>
      </c>
      <c r="Z25" s="4" t="e">
        <f t="shared" si="5"/>
        <v>#REF!</v>
      </c>
      <c r="AA25" s="4">
        <f t="shared" si="6"/>
        <v>698.65049538776907</v>
      </c>
      <c r="AB25" s="4" t="e">
        <f t="shared" si="7"/>
        <v>#REF!</v>
      </c>
      <c r="AC25" s="4" t="e">
        <f t="shared" si="8"/>
        <v>#DIV/0!</v>
      </c>
    </row>
    <row r="26" spans="1:29" ht="16.5" hidden="1" customHeight="1" x14ac:dyDescent="0.2">
      <c r="A26" s="26" t="s">
        <v>412</v>
      </c>
      <c r="B26" s="44" t="s">
        <v>413</v>
      </c>
      <c r="C26" s="27"/>
      <c r="D26" s="27"/>
      <c r="E26" s="21">
        <f>E27+E30</f>
        <v>0</v>
      </c>
      <c r="F26" s="21"/>
      <c r="G26" s="21">
        <f>'[1]январь 2010г.'!D32</f>
        <v>0</v>
      </c>
      <c r="H26" s="21">
        <f>H27+H30</f>
        <v>0</v>
      </c>
      <c r="I26" s="21">
        <f>'[1]сводка 2009'!M32-'[1]сводка 2009'!L32</f>
        <v>0</v>
      </c>
      <c r="J26" s="22">
        <f>'[1]сводка 2010'!M32-'[1]сводка 2010'!L32</f>
        <v>0</v>
      </c>
      <c r="K26" s="4">
        <f t="shared" si="0"/>
        <v>0</v>
      </c>
      <c r="L26" s="22">
        <f>'[1]сводка 2009'!M32</f>
        <v>0</v>
      </c>
      <c r="M26" s="4">
        <f>'[1]сводка 2010'!M32</f>
        <v>0</v>
      </c>
      <c r="N26" s="4">
        <f t="shared" si="1"/>
        <v>0</v>
      </c>
      <c r="O26" s="21">
        <f>'[1]сводка 2009'!M32</f>
        <v>0</v>
      </c>
      <c r="P26" s="21"/>
      <c r="Q26" s="21">
        <f>'[1]сводка 2010'!M32</f>
        <v>0</v>
      </c>
      <c r="R26" s="4" t="e">
        <f t="shared" si="9"/>
        <v>#DIV/0!</v>
      </c>
      <c r="S26" s="4"/>
      <c r="T26" s="4"/>
      <c r="U26" s="4">
        <f>'[1]ожид на 2010 год'!T32</f>
        <v>0</v>
      </c>
      <c r="V26" s="4">
        <f t="shared" si="2"/>
        <v>0</v>
      </c>
      <c r="W26" s="4" t="e">
        <f t="shared" si="3"/>
        <v>#DIV/0!</v>
      </c>
      <c r="X26" s="4"/>
      <c r="Y26" s="4">
        <f t="shared" si="4"/>
        <v>0</v>
      </c>
      <c r="Z26" s="4" t="e">
        <f t="shared" si="5"/>
        <v>#REF!</v>
      </c>
      <c r="AA26" s="4" t="e">
        <f t="shared" si="6"/>
        <v>#DIV/0!</v>
      </c>
      <c r="AB26" s="4" t="e">
        <f t="shared" si="7"/>
        <v>#REF!</v>
      </c>
      <c r="AC26" s="4" t="e">
        <f t="shared" si="8"/>
        <v>#DIV/0!</v>
      </c>
    </row>
    <row r="27" spans="1:29" ht="16.5" hidden="1" customHeight="1" x14ac:dyDescent="0.2">
      <c r="A27" s="26" t="s">
        <v>414</v>
      </c>
      <c r="B27" s="44" t="s">
        <v>442</v>
      </c>
      <c r="C27" s="27"/>
      <c r="D27" s="27"/>
      <c r="E27" s="21">
        <f>E28+E29</f>
        <v>0</v>
      </c>
      <c r="F27" s="21"/>
      <c r="G27" s="21">
        <f>'[1]январь 2010г.'!D33</f>
        <v>0</v>
      </c>
      <c r="H27" s="21">
        <f>H28+H29</f>
        <v>0</v>
      </c>
      <c r="I27" s="21">
        <f>'[1]сводка 2009'!M33-'[1]сводка 2009'!L33</f>
        <v>0</v>
      </c>
      <c r="J27" s="22">
        <f>'[1]сводка 2010'!M33-'[1]сводка 2010'!L33</f>
        <v>0</v>
      </c>
      <c r="K27" s="4">
        <f t="shared" si="0"/>
        <v>0</v>
      </c>
      <c r="L27" s="22">
        <f>'[1]сводка 2009'!M33</f>
        <v>0</v>
      </c>
      <c r="M27" s="4">
        <f>'[1]сводка 2010'!M33</f>
        <v>0</v>
      </c>
      <c r="N27" s="4">
        <f t="shared" si="1"/>
        <v>0</v>
      </c>
      <c r="O27" s="21">
        <f>'[1]сводка 2009'!M33</f>
        <v>0</v>
      </c>
      <c r="P27" s="21"/>
      <c r="Q27" s="21">
        <f>'[1]сводка 2010'!M33</f>
        <v>0</v>
      </c>
      <c r="R27" s="4" t="e">
        <f t="shared" si="9"/>
        <v>#DIV/0!</v>
      </c>
      <c r="S27" s="4"/>
      <c r="T27" s="4"/>
      <c r="U27" s="4">
        <f>'[1]ожид на 2010 год'!T33</f>
        <v>0</v>
      </c>
      <c r="V27" s="4">
        <f t="shared" si="2"/>
        <v>0</v>
      </c>
      <c r="W27" s="4" t="e">
        <f t="shared" si="3"/>
        <v>#DIV/0!</v>
      </c>
      <c r="X27" s="4"/>
      <c r="Y27" s="4">
        <f t="shared" si="4"/>
        <v>0</v>
      </c>
      <c r="Z27" s="4" t="e">
        <f t="shared" si="5"/>
        <v>#REF!</v>
      </c>
      <c r="AA27" s="4" t="e">
        <f t="shared" si="6"/>
        <v>#DIV/0!</v>
      </c>
      <c r="AB27" s="4" t="e">
        <f t="shared" si="7"/>
        <v>#REF!</v>
      </c>
      <c r="AC27" s="4" t="e">
        <f t="shared" si="8"/>
        <v>#DIV/0!</v>
      </c>
    </row>
    <row r="28" spans="1:29" ht="16.5" hidden="1" customHeight="1" x14ac:dyDescent="0.2">
      <c r="A28" s="26" t="s">
        <v>174</v>
      </c>
      <c r="B28" s="44" t="s">
        <v>443</v>
      </c>
      <c r="C28" s="27"/>
      <c r="D28" s="27"/>
      <c r="E28" s="21">
        <f>'[1]январь 2010г.'!C34</f>
        <v>0</v>
      </c>
      <c r="F28" s="21"/>
      <c r="G28" s="21">
        <f>'[1]январь 2010г.'!D34</f>
        <v>0</v>
      </c>
      <c r="H28" s="21"/>
      <c r="I28" s="21">
        <f>'[1]сводка 2009'!M34-'[1]сводка 2009'!L34</f>
        <v>0</v>
      </c>
      <c r="J28" s="22">
        <f>'[1]сводка 2010'!M34-'[1]сводка 2010'!L34</f>
        <v>0</v>
      </c>
      <c r="K28" s="4">
        <f t="shared" si="0"/>
        <v>0</v>
      </c>
      <c r="L28" s="22">
        <f>'[1]сводка 2009'!M34</f>
        <v>0</v>
      </c>
      <c r="M28" s="4">
        <f>'[1]сводка 2010'!M34</f>
        <v>0</v>
      </c>
      <c r="N28" s="4">
        <f t="shared" si="1"/>
        <v>0</v>
      </c>
      <c r="O28" s="21">
        <f>'[1]сводка 2009'!M34</f>
        <v>0</v>
      </c>
      <c r="P28" s="21"/>
      <c r="Q28" s="21">
        <f>'[1]сводка 2010'!M34</f>
        <v>0</v>
      </c>
      <c r="R28" s="4" t="e">
        <f t="shared" si="9"/>
        <v>#DIV/0!</v>
      </c>
      <c r="S28" s="4"/>
      <c r="T28" s="4"/>
      <c r="U28" s="4">
        <f>'[1]ожид на 2010 год'!T34</f>
        <v>0</v>
      </c>
      <c r="V28" s="4">
        <f t="shared" si="2"/>
        <v>0</v>
      </c>
      <c r="W28" s="4" t="e">
        <f t="shared" si="3"/>
        <v>#DIV/0!</v>
      </c>
      <c r="X28" s="4">
        <f>X30</f>
        <v>0</v>
      </c>
      <c r="Y28" s="4">
        <f t="shared" si="4"/>
        <v>0</v>
      </c>
      <c r="Z28" s="4" t="e">
        <f t="shared" si="5"/>
        <v>#REF!</v>
      </c>
      <c r="AA28" s="4" t="e">
        <f t="shared" si="6"/>
        <v>#DIV/0!</v>
      </c>
      <c r="AB28" s="4" t="e">
        <f t="shared" si="7"/>
        <v>#REF!</v>
      </c>
      <c r="AC28" s="4" t="e">
        <f t="shared" si="8"/>
        <v>#DIV/0!</v>
      </c>
    </row>
    <row r="29" spans="1:29" ht="16.5" hidden="1" customHeight="1" x14ac:dyDescent="0.2">
      <c r="A29" s="26" t="s">
        <v>52</v>
      </c>
      <c r="B29" s="44" t="s">
        <v>35</v>
      </c>
      <c r="C29" s="27"/>
      <c r="D29" s="27"/>
      <c r="E29" s="21">
        <f>'[1]январь 2010г.'!C35</f>
        <v>0</v>
      </c>
      <c r="F29" s="21"/>
      <c r="G29" s="21">
        <f>'[1]январь 2010г.'!D35</f>
        <v>0</v>
      </c>
      <c r="H29" s="21"/>
      <c r="I29" s="21">
        <f>'[1]сводка 2009'!M35-'[1]сводка 2009'!L35</f>
        <v>0</v>
      </c>
      <c r="J29" s="22">
        <f>'[1]сводка 2010'!M35-'[1]сводка 2010'!L35</f>
        <v>0</v>
      </c>
      <c r="K29" s="4">
        <f t="shared" si="0"/>
        <v>0</v>
      </c>
      <c r="L29" s="22">
        <f>'[1]сводка 2009'!M35</f>
        <v>0</v>
      </c>
      <c r="M29" s="4">
        <f>'[1]сводка 2010'!M35</f>
        <v>0</v>
      </c>
      <c r="N29" s="4">
        <f t="shared" si="1"/>
        <v>0</v>
      </c>
      <c r="O29" s="21">
        <f>'[1]сводка 2009'!M35</f>
        <v>0</v>
      </c>
      <c r="P29" s="21"/>
      <c r="Q29" s="21">
        <f>'[1]сводка 2010'!M35</f>
        <v>0</v>
      </c>
      <c r="R29" s="4" t="e">
        <f t="shared" si="9"/>
        <v>#DIV/0!</v>
      </c>
      <c r="S29" s="4"/>
      <c r="T29" s="4"/>
      <c r="U29" s="4">
        <f>'[1]ожид на 2010 год'!T35</f>
        <v>0</v>
      </c>
      <c r="V29" s="4">
        <f t="shared" si="2"/>
        <v>0</v>
      </c>
      <c r="W29" s="4" t="e">
        <f t="shared" si="3"/>
        <v>#DIV/0!</v>
      </c>
      <c r="X29" s="4"/>
      <c r="Y29" s="4">
        <f t="shared" si="4"/>
        <v>0</v>
      </c>
      <c r="Z29" s="4" t="e">
        <f t="shared" si="5"/>
        <v>#REF!</v>
      </c>
      <c r="AA29" s="4" t="e">
        <f t="shared" si="6"/>
        <v>#DIV/0!</v>
      </c>
      <c r="AB29" s="4" t="e">
        <f t="shared" si="7"/>
        <v>#REF!</v>
      </c>
      <c r="AC29" s="4" t="e">
        <f t="shared" si="8"/>
        <v>#DIV/0!</v>
      </c>
    </row>
    <row r="30" spans="1:29" ht="16.5" hidden="1" customHeight="1" x14ac:dyDescent="0.2">
      <c r="A30" s="26" t="s">
        <v>53</v>
      </c>
      <c r="B30" s="44" t="s">
        <v>309</v>
      </c>
      <c r="C30" s="27"/>
      <c r="D30" s="27"/>
      <c r="E30" s="21">
        <f>E31+E32</f>
        <v>0</v>
      </c>
      <c r="F30" s="21"/>
      <c r="G30" s="21">
        <f>'[1]январь 2010г.'!D36</f>
        <v>0</v>
      </c>
      <c r="H30" s="21">
        <f>H31+H32</f>
        <v>0</v>
      </c>
      <c r="I30" s="21">
        <f>'[1]сводка 2009'!M36-'[1]сводка 2009'!L36</f>
        <v>0</v>
      </c>
      <c r="J30" s="22">
        <f>'[1]сводка 2010'!M36-'[1]сводка 2010'!L36</f>
        <v>0</v>
      </c>
      <c r="K30" s="4">
        <f t="shared" si="0"/>
        <v>0</v>
      </c>
      <c r="L30" s="22">
        <f>'[1]сводка 2009'!M36</f>
        <v>0</v>
      </c>
      <c r="M30" s="4">
        <f>'[1]сводка 2010'!M36</f>
        <v>0</v>
      </c>
      <c r="N30" s="4">
        <f t="shared" si="1"/>
        <v>0</v>
      </c>
      <c r="O30" s="21">
        <f>'[1]сводка 2009'!M36</f>
        <v>0</v>
      </c>
      <c r="P30" s="21"/>
      <c r="Q30" s="21">
        <f>'[1]сводка 2010'!M36</f>
        <v>0</v>
      </c>
      <c r="R30" s="4" t="e">
        <f t="shared" si="9"/>
        <v>#DIV/0!</v>
      </c>
      <c r="S30" s="4"/>
      <c r="T30" s="4"/>
      <c r="U30" s="4">
        <f>'[1]ожид на 2010 год'!T36</f>
        <v>0</v>
      </c>
      <c r="V30" s="4">
        <f t="shared" si="2"/>
        <v>0</v>
      </c>
      <c r="W30" s="4" t="e">
        <f t="shared" si="3"/>
        <v>#DIV/0!</v>
      </c>
      <c r="X30" s="4"/>
      <c r="Y30" s="4">
        <f t="shared" si="4"/>
        <v>0</v>
      </c>
      <c r="Z30" s="4" t="e">
        <f t="shared" si="5"/>
        <v>#REF!</v>
      </c>
      <c r="AA30" s="4" t="e">
        <f t="shared" si="6"/>
        <v>#DIV/0!</v>
      </c>
      <c r="AB30" s="4" t="e">
        <f t="shared" si="7"/>
        <v>#REF!</v>
      </c>
      <c r="AC30" s="4" t="e">
        <f t="shared" si="8"/>
        <v>#DIV/0!</v>
      </c>
    </row>
    <row r="31" spans="1:29" ht="16.5" hidden="1" customHeight="1" x14ac:dyDescent="0.2">
      <c r="A31" s="26" t="s">
        <v>521</v>
      </c>
      <c r="B31" s="44" t="s">
        <v>425</v>
      </c>
      <c r="C31" s="27"/>
      <c r="D31" s="27"/>
      <c r="E31" s="21">
        <f>'[1]январь 2010г.'!C37</f>
        <v>0</v>
      </c>
      <c r="F31" s="21"/>
      <c r="G31" s="21">
        <f>'[1]январь 2010г.'!D37</f>
        <v>0</v>
      </c>
      <c r="H31" s="21"/>
      <c r="I31" s="21">
        <f>'[1]сводка 2009'!M37-'[1]сводка 2009'!L37</f>
        <v>0</v>
      </c>
      <c r="J31" s="22">
        <f>'[1]сводка 2010'!M37-'[1]сводка 2010'!L37</f>
        <v>0</v>
      </c>
      <c r="K31" s="4">
        <f t="shared" si="0"/>
        <v>0</v>
      </c>
      <c r="L31" s="22">
        <f>'[1]сводка 2009'!M37</f>
        <v>0</v>
      </c>
      <c r="M31" s="4">
        <f>'[1]сводка 2010'!M37</f>
        <v>0</v>
      </c>
      <c r="N31" s="4">
        <f t="shared" si="1"/>
        <v>0</v>
      </c>
      <c r="O31" s="21">
        <f>'[1]сводка 2009'!M37</f>
        <v>0</v>
      </c>
      <c r="P31" s="21"/>
      <c r="Q31" s="21">
        <f>'[1]сводка 2010'!M37</f>
        <v>0</v>
      </c>
      <c r="R31" s="4" t="e">
        <f t="shared" si="9"/>
        <v>#DIV/0!</v>
      </c>
      <c r="S31" s="4"/>
      <c r="T31" s="4"/>
      <c r="U31" s="4">
        <f>'[1]ожид на 2010 год'!T37</f>
        <v>0</v>
      </c>
      <c r="V31" s="4">
        <f t="shared" si="2"/>
        <v>0</v>
      </c>
      <c r="W31" s="4" t="e">
        <f t="shared" si="3"/>
        <v>#DIV/0!</v>
      </c>
      <c r="X31" s="4">
        <f>X32+X34</f>
        <v>4038.9</v>
      </c>
      <c r="Y31" s="4">
        <f t="shared" si="4"/>
        <v>4038.9</v>
      </c>
      <c r="Z31" s="4" t="e">
        <f t="shared" si="5"/>
        <v>#REF!</v>
      </c>
      <c r="AA31" s="4" t="e">
        <f t="shared" si="6"/>
        <v>#DIV/0!</v>
      </c>
      <c r="AB31" s="4" t="e">
        <f t="shared" si="7"/>
        <v>#REF!</v>
      </c>
      <c r="AC31" s="4" t="e">
        <f t="shared" si="8"/>
        <v>#DIV/0!</v>
      </c>
    </row>
    <row r="32" spans="1:29" ht="45" hidden="1" x14ac:dyDescent="0.2">
      <c r="A32" s="26" t="s">
        <v>226</v>
      </c>
      <c r="B32" s="44" t="s">
        <v>50</v>
      </c>
      <c r="C32" s="27"/>
      <c r="D32" s="27"/>
      <c r="E32" s="21">
        <f>'[1]январь 2010г.'!C38</f>
        <v>0</v>
      </c>
      <c r="F32" s="21"/>
      <c r="G32" s="21">
        <f>'[1]январь 2010г.'!D38</f>
        <v>0</v>
      </c>
      <c r="H32" s="21"/>
      <c r="I32" s="21">
        <f>'[1]сводка 2009'!M38-'[1]сводка 2009'!L38</f>
        <v>0</v>
      </c>
      <c r="J32" s="22">
        <f>'[1]сводка 2010'!M38-'[1]сводка 2010'!L38</f>
        <v>0</v>
      </c>
      <c r="K32" s="4">
        <f t="shared" si="0"/>
        <v>0</v>
      </c>
      <c r="L32" s="22">
        <f>'[1]сводка 2009'!M38</f>
        <v>0</v>
      </c>
      <c r="M32" s="4">
        <f>'[1]сводка 2010'!M38</f>
        <v>0</v>
      </c>
      <c r="N32" s="4">
        <f t="shared" si="1"/>
        <v>0</v>
      </c>
      <c r="O32" s="21">
        <f>'[1]сводка 2009'!M38</f>
        <v>0</v>
      </c>
      <c r="P32" s="21"/>
      <c r="Q32" s="21">
        <f>'[1]сводка 2010'!M38</f>
        <v>0</v>
      </c>
      <c r="R32" s="4" t="e">
        <f t="shared" si="9"/>
        <v>#DIV/0!</v>
      </c>
      <c r="S32" s="4"/>
      <c r="T32" s="4"/>
      <c r="U32" s="4">
        <f>'[1]ожид на 2010 год'!T38</f>
        <v>0</v>
      </c>
      <c r="V32" s="4">
        <f t="shared" si="2"/>
        <v>0</v>
      </c>
      <c r="W32" s="4" t="e">
        <f t="shared" si="3"/>
        <v>#DIV/0!</v>
      </c>
      <c r="X32" s="4">
        <f>X33</f>
        <v>4038.9</v>
      </c>
      <c r="Y32" s="4">
        <f t="shared" si="4"/>
        <v>4038.9</v>
      </c>
      <c r="Z32" s="4" t="e">
        <f t="shared" si="5"/>
        <v>#REF!</v>
      </c>
      <c r="AA32" s="4" t="e">
        <f t="shared" si="6"/>
        <v>#DIV/0!</v>
      </c>
      <c r="AB32" s="4" t="e">
        <f t="shared" si="7"/>
        <v>#REF!</v>
      </c>
      <c r="AC32" s="4" t="e">
        <f t="shared" si="8"/>
        <v>#DIV/0!</v>
      </c>
    </row>
    <row r="33" spans="1:60" ht="13.5" customHeight="1" x14ac:dyDescent="0.2">
      <c r="A33" s="26" t="s">
        <v>7</v>
      </c>
      <c r="B33" s="44" t="s">
        <v>358</v>
      </c>
      <c r="C33" s="27">
        <v>2039.6</v>
      </c>
      <c r="D33" s="27">
        <v>0</v>
      </c>
      <c r="E33" s="21">
        <v>0</v>
      </c>
      <c r="F33" s="21">
        <f>884.3+195.6+376.2</f>
        <v>1456.1</v>
      </c>
      <c r="G33" s="21">
        <v>571.79999999999995</v>
      </c>
      <c r="H33" s="21">
        <v>175.2</v>
      </c>
      <c r="I33" s="21">
        <f>'[1]сводка 2009'!M39-'[1]сводка 2009'!L39</f>
        <v>164.90000000000009</v>
      </c>
      <c r="J33" s="22">
        <f>'[1]сводка 2010'!M39-'[1]сводка 2010'!L39</f>
        <v>565.89999999999964</v>
      </c>
      <c r="K33" s="4">
        <f t="shared" si="0"/>
        <v>400.99999999999955</v>
      </c>
      <c r="L33" s="22">
        <f>'[1]сводка 2009'!M39</f>
        <v>1373.4</v>
      </c>
      <c r="M33" s="4">
        <f>'[1]сводка 2010'!M39</f>
        <v>4402</v>
      </c>
      <c r="N33" s="4">
        <f t="shared" si="1"/>
        <v>3028.6</v>
      </c>
      <c r="O33" s="21">
        <f>'[1]сводка 2009'!M39</f>
        <v>1373.4</v>
      </c>
      <c r="P33" s="21">
        <f>P36</f>
        <v>0</v>
      </c>
      <c r="Q33" s="21">
        <f>Q36</f>
        <v>0</v>
      </c>
      <c r="R33" s="4">
        <v>0</v>
      </c>
      <c r="S33" s="4">
        <v>0</v>
      </c>
      <c r="T33" s="4">
        <f>T36</f>
        <v>0</v>
      </c>
      <c r="U33" s="4">
        <f>U36</f>
        <v>0</v>
      </c>
      <c r="V33" s="4">
        <f t="shared" si="2"/>
        <v>0</v>
      </c>
      <c r="W33" s="4">
        <v>0</v>
      </c>
      <c r="X33" s="4">
        <v>4038.9</v>
      </c>
      <c r="Y33" s="4">
        <f t="shared" si="4"/>
        <v>4038.9</v>
      </c>
      <c r="Z33" s="4" t="e">
        <f t="shared" si="5"/>
        <v>#REF!</v>
      </c>
      <c r="AA33" s="4" t="e">
        <f t="shared" si="6"/>
        <v>#DIV/0!</v>
      </c>
      <c r="AB33" s="4" t="e">
        <f t="shared" si="7"/>
        <v>#REF!</v>
      </c>
      <c r="AC33" s="4">
        <f t="shared" si="8"/>
        <v>198.02412237693667</v>
      </c>
    </row>
    <row r="34" spans="1:60" ht="22.5" hidden="1" x14ac:dyDescent="0.2">
      <c r="A34" s="26" t="s">
        <v>525</v>
      </c>
      <c r="B34" s="44" t="s">
        <v>526</v>
      </c>
      <c r="C34" s="27"/>
      <c r="D34" s="27"/>
      <c r="E34" s="21">
        <f>E35</f>
        <v>842.6</v>
      </c>
      <c r="F34" s="21"/>
      <c r="G34" s="21">
        <f>'[1]январь 2010г.'!D40</f>
        <v>111</v>
      </c>
      <c r="H34" s="21">
        <f>H35</f>
        <v>66.099999999999994</v>
      </c>
      <c r="I34" s="21">
        <f>'[1]сводка 2009'!M40-'[1]сводка 2009'!L40</f>
        <v>57.399999999999977</v>
      </c>
      <c r="J34" s="22">
        <f>'[1]сводка 2010'!M40-'[1]сводка 2010'!L40</f>
        <v>50.099999999999909</v>
      </c>
      <c r="K34" s="4">
        <f t="shared" si="0"/>
        <v>-7.3000000000000682</v>
      </c>
      <c r="L34" s="22">
        <f>'[1]сводка 2009'!M40</f>
        <v>517.9</v>
      </c>
      <c r="M34" s="4">
        <f>'[1]сводка 2010'!M40</f>
        <v>830.9</v>
      </c>
      <c r="N34" s="4">
        <f t="shared" si="1"/>
        <v>313</v>
      </c>
      <c r="O34" s="21">
        <f>'[1]сводка 2009'!M40</f>
        <v>517.9</v>
      </c>
      <c r="P34" s="21"/>
      <c r="Q34" s="21">
        <f>'[1]сводка 2010'!M40</f>
        <v>830.9</v>
      </c>
      <c r="R34" s="4">
        <f t="shared" si="9"/>
        <v>98.611440778542601</v>
      </c>
      <c r="S34" s="4"/>
      <c r="T34" s="4"/>
      <c r="U34" s="4">
        <f>'[1]ожид на 2010 год'!T40</f>
        <v>913.00000000000011</v>
      </c>
      <c r="V34" s="4">
        <f t="shared" si="2"/>
        <v>70.400000000000091</v>
      </c>
      <c r="W34" s="4">
        <f t="shared" si="3"/>
        <v>108.35509138381202</v>
      </c>
      <c r="X34" s="4">
        <f>X35+X36+X37</f>
        <v>0</v>
      </c>
      <c r="Y34" s="4">
        <f t="shared" si="4"/>
        <v>-913.00000000000011</v>
      </c>
      <c r="Z34" s="4" t="e">
        <f t="shared" si="5"/>
        <v>#REF!</v>
      </c>
      <c r="AA34" s="4">
        <f t="shared" si="6"/>
        <v>0</v>
      </c>
      <c r="AB34" s="4" t="e">
        <f t="shared" si="7"/>
        <v>#REF!</v>
      </c>
      <c r="AC34" s="4" t="e">
        <f t="shared" si="8"/>
        <v>#DIV/0!</v>
      </c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</row>
    <row r="35" spans="1:60" ht="45" hidden="1" x14ac:dyDescent="0.2">
      <c r="A35" s="26" t="s">
        <v>112</v>
      </c>
      <c r="B35" s="44" t="s">
        <v>36</v>
      </c>
      <c r="C35" s="27"/>
      <c r="D35" s="27"/>
      <c r="E35" s="21">
        <f>'[1]январь 2010г.'!C41</f>
        <v>842.6</v>
      </c>
      <c r="F35" s="21"/>
      <c r="G35" s="21">
        <f>'[1]январь 2010г.'!D41</f>
        <v>111</v>
      </c>
      <c r="H35" s="21">
        <v>66.099999999999994</v>
      </c>
      <c r="I35" s="21">
        <f>'[1]сводка 2009'!M41-'[1]сводка 2009'!L41</f>
        <v>57.399999999999977</v>
      </c>
      <c r="J35" s="22">
        <f>'[1]сводка 2010'!M41-'[1]сводка 2010'!L41</f>
        <v>50.099999999999909</v>
      </c>
      <c r="K35" s="4">
        <f t="shared" si="0"/>
        <v>-7.3000000000000682</v>
      </c>
      <c r="L35" s="22">
        <f>'[1]сводка 2009'!M41</f>
        <v>517.9</v>
      </c>
      <c r="M35" s="4">
        <f>'[1]сводка 2010'!M41</f>
        <v>830.9</v>
      </c>
      <c r="N35" s="4">
        <f t="shared" si="1"/>
        <v>313</v>
      </c>
      <c r="O35" s="21">
        <f>'[1]сводка 2009'!M41</f>
        <v>517.9</v>
      </c>
      <c r="P35" s="21"/>
      <c r="Q35" s="21">
        <f>'[1]сводка 2010'!M41</f>
        <v>830.9</v>
      </c>
      <c r="R35" s="4">
        <f t="shared" si="9"/>
        <v>98.611440778542601</v>
      </c>
      <c r="S35" s="4"/>
      <c r="T35" s="4"/>
      <c r="U35" s="4">
        <f>'[1]ожид на 2010 год'!T41</f>
        <v>913.00000000000011</v>
      </c>
      <c r="V35" s="4">
        <f t="shared" si="2"/>
        <v>70.400000000000091</v>
      </c>
      <c r="W35" s="4">
        <f t="shared" si="3"/>
        <v>108.35509138381202</v>
      </c>
      <c r="X35" s="4"/>
      <c r="Y35" s="4">
        <f t="shared" si="4"/>
        <v>-913.00000000000011</v>
      </c>
      <c r="Z35" s="4" t="e">
        <f t="shared" si="5"/>
        <v>#REF!</v>
      </c>
      <c r="AA35" s="4">
        <f t="shared" si="6"/>
        <v>0</v>
      </c>
      <c r="AB35" s="4" t="e">
        <f t="shared" si="7"/>
        <v>#REF!</v>
      </c>
      <c r="AC35" s="4" t="e">
        <f t="shared" si="8"/>
        <v>#DIV/0!</v>
      </c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</row>
    <row r="36" spans="1:60" ht="33.75" customHeight="1" x14ac:dyDescent="0.2">
      <c r="A36" s="26" t="s">
        <v>37</v>
      </c>
      <c r="B36" s="44" t="s">
        <v>71</v>
      </c>
      <c r="C36" s="27"/>
      <c r="D36" s="27">
        <v>0</v>
      </c>
      <c r="E36" s="21">
        <v>0</v>
      </c>
      <c r="F36" s="21"/>
      <c r="G36" s="21">
        <f>'[1]январь 2010г.'!D42</f>
        <v>0</v>
      </c>
      <c r="H36" s="21">
        <f>H37+H38</f>
        <v>0</v>
      </c>
      <c r="I36" s="21">
        <f>'[1]сводка 2009'!M42-'[1]сводка 2009'!L42</f>
        <v>0</v>
      </c>
      <c r="J36" s="22">
        <f>'[1]сводка 2010'!M42-'[1]сводка 2010'!L42</f>
        <v>0</v>
      </c>
      <c r="K36" s="4">
        <f t="shared" si="0"/>
        <v>0</v>
      </c>
      <c r="L36" s="22">
        <f>'[1]сводка 2009'!M42</f>
        <v>0</v>
      </c>
      <c r="M36" s="4">
        <f>'[1]сводка 2010'!M42</f>
        <v>0</v>
      </c>
      <c r="N36" s="4">
        <f t="shared" si="1"/>
        <v>0</v>
      </c>
      <c r="O36" s="21">
        <f>'[1]сводка 2009'!M42</f>
        <v>0</v>
      </c>
      <c r="P36" s="21">
        <f>E36-D36</f>
        <v>0</v>
      </c>
      <c r="Q36" s="21">
        <v>0</v>
      </c>
      <c r="R36" s="4">
        <v>0</v>
      </c>
      <c r="S36" s="4">
        <v>0</v>
      </c>
      <c r="T36" s="4">
        <v>0</v>
      </c>
      <c r="U36" s="4">
        <f>Q36+S36</f>
        <v>0</v>
      </c>
      <c r="V36" s="4">
        <f t="shared" si="2"/>
        <v>0</v>
      </c>
      <c r="W36" s="4">
        <v>0</v>
      </c>
      <c r="X36" s="4"/>
      <c r="Y36" s="4">
        <f t="shared" si="4"/>
        <v>0</v>
      </c>
      <c r="Z36" s="4" t="e">
        <f t="shared" si="5"/>
        <v>#REF!</v>
      </c>
      <c r="AA36" s="4" t="e">
        <f t="shared" si="6"/>
        <v>#DIV/0!</v>
      </c>
      <c r="AB36" s="4" t="e">
        <f t="shared" si="7"/>
        <v>#REF!</v>
      </c>
      <c r="AC36" s="4" t="e">
        <f t="shared" si="8"/>
        <v>#DIV/0!</v>
      </c>
    </row>
    <row r="37" spans="1:60" ht="56.25" hidden="1" x14ac:dyDescent="0.2">
      <c r="A37" s="26" t="s">
        <v>161</v>
      </c>
      <c r="B37" s="44" t="s">
        <v>248</v>
      </c>
      <c r="C37" s="27"/>
      <c r="D37" s="27"/>
      <c r="E37" s="21">
        <f>'[1]январь 2010г.'!C43</f>
        <v>0</v>
      </c>
      <c r="F37" s="21"/>
      <c r="G37" s="21">
        <f>'[1]январь 2010г.'!D43</f>
        <v>0</v>
      </c>
      <c r="H37" s="21"/>
      <c r="I37" s="21">
        <f>'[1]сводка 2009'!M43-'[1]сводка 2009'!L43</f>
        <v>0</v>
      </c>
      <c r="J37" s="22">
        <f>'[1]сводка 2010'!M43-'[1]сводка 2010'!L43</f>
        <v>0</v>
      </c>
      <c r="K37" s="4">
        <f t="shared" si="0"/>
        <v>0</v>
      </c>
      <c r="L37" s="22">
        <f>'[1]сводка 2009'!M43</f>
        <v>0</v>
      </c>
      <c r="M37" s="4">
        <f>'[1]сводка 2010'!M43</f>
        <v>0</v>
      </c>
      <c r="N37" s="4">
        <f t="shared" si="1"/>
        <v>0</v>
      </c>
      <c r="O37" s="21">
        <f>'[1]сводка 2009'!M43</f>
        <v>0</v>
      </c>
      <c r="P37" s="21"/>
      <c r="Q37" s="21">
        <f>'[1]сводка 2010'!M43</f>
        <v>0</v>
      </c>
      <c r="R37" s="4" t="e">
        <f t="shared" si="9"/>
        <v>#DIV/0!</v>
      </c>
      <c r="S37" s="4"/>
      <c r="T37" s="4"/>
      <c r="U37" s="4">
        <f>'[1]ожид на 2010 год'!T43</f>
        <v>0</v>
      </c>
      <c r="V37" s="4">
        <f t="shared" si="2"/>
        <v>0</v>
      </c>
      <c r="W37" s="4" t="e">
        <f t="shared" si="3"/>
        <v>#DIV/0!</v>
      </c>
      <c r="X37" s="4">
        <f>X38+X39</f>
        <v>0</v>
      </c>
      <c r="Y37" s="4">
        <f t="shared" si="4"/>
        <v>0</v>
      </c>
      <c r="Z37" s="4" t="e">
        <f t="shared" si="5"/>
        <v>#REF!</v>
      </c>
      <c r="AA37" s="4" t="e">
        <f t="shared" si="6"/>
        <v>#DIV/0!</v>
      </c>
      <c r="AB37" s="4" t="e">
        <f t="shared" si="7"/>
        <v>#REF!</v>
      </c>
      <c r="AC37" s="4" t="e">
        <f t="shared" si="8"/>
        <v>#DIV/0!</v>
      </c>
    </row>
    <row r="38" spans="1:60" ht="45" hidden="1" x14ac:dyDescent="0.2">
      <c r="A38" s="26" t="s">
        <v>162</v>
      </c>
      <c r="B38" s="44" t="s">
        <v>163</v>
      </c>
      <c r="C38" s="27"/>
      <c r="D38" s="27"/>
      <c r="E38" s="21">
        <f>'[1]январь 2010г.'!C44</f>
        <v>0</v>
      </c>
      <c r="F38" s="21"/>
      <c r="G38" s="21">
        <f>'[1]январь 2010г.'!D44</f>
        <v>0</v>
      </c>
      <c r="H38" s="21"/>
      <c r="I38" s="21">
        <f>'[1]сводка 2009'!M44-'[1]сводка 2009'!L44</f>
        <v>0</v>
      </c>
      <c r="J38" s="22">
        <f>'[1]сводка 2010'!M44-'[1]сводка 2010'!L44</f>
        <v>0</v>
      </c>
      <c r="K38" s="4">
        <f t="shared" si="0"/>
        <v>0</v>
      </c>
      <c r="L38" s="22">
        <f>'[1]сводка 2009'!M44</f>
        <v>0</v>
      </c>
      <c r="M38" s="4">
        <f>'[1]сводка 2010'!M44</f>
        <v>0</v>
      </c>
      <c r="N38" s="4">
        <f t="shared" si="1"/>
        <v>0</v>
      </c>
      <c r="O38" s="21">
        <f>'[1]сводка 2009'!M44</f>
        <v>0</v>
      </c>
      <c r="P38" s="21"/>
      <c r="Q38" s="21">
        <f>'[1]сводка 2010'!M44</f>
        <v>0</v>
      </c>
      <c r="R38" s="4" t="e">
        <f t="shared" si="9"/>
        <v>#DIV/0!</v>
      </c>
      <c r="S38" s="4"/>
      <c r="T38" s="4"/>
      <c r="U38" s="4">
        <f>'[1]ожид на 2010 год'!T44</f>
        <v>0</v>
      </c>
      <c r="V38" s="4">
        <f t="shared" si="2"/>
        <v>0</v>
      </c>
      <c r="W38" s="4" t="e">
        <f t="shared" si="3"/>
        <v>#DIV/0!</v>
      </c>
      <c r="X38" s="4"/>
      <c r="Y38" s="4">
        <f t="shared" si="4"/>
        <v>0</v>
      </c>
      <c r="Z38" s="4" t="e">
        <f t="shared" si="5"/>
        <v>#REF!</v>
      </c>
      <c r="AA38" s="4" t="e">
        <f t="shared" si="6"/>
        <v>#DIV/0!</v>
      </c>
      <c r="AB38" s="4" t="e">
        <f t="shared" si="7"/>
        <v>#REF!</v>
      </c>
      <c r="AC38" s="4" t="e">
        <f t="shared" si="8"/>
        <v>#DIV/0!</v>
      </c>
    </row>
    <row r="39" spans="1:60" ht="22.5" hidden="1" x14ac:dyDescent="0.2">
      <c r="A39" s="26" t="s">
        <v>227</v>
      </c>
      <c r="B39" s="44" t="s">
        <v>228</v>
      </c>
      <c r="C39" s="27"/>
      <c r="D39" s="27"/>
      <c r="E39" s="21">
        <f>E40</f>
        <v>2874.4</v>
      </c>
      <c r="F39" s="21"/>
      <c r="G39" s="21">
        <f>'[1]январь 2010г.'!D45</f>
        <v>248.4</v>
      </c>
      <c r="H39" s="21">
        <f>H40+H41</f>
        <v>111.2</v>
      </c>
      <c r="I39" s="21">
        <f>'[1]сводка 2009'!M45-'[1]сводка 2009'!L45</f>
        <v>107.5</v>
      </c>
      <c r="J39" s="22">
        <f>'[1]сводка 2010'!M45-'[1]сводка 2010'!L45</f>
        <v>515.79999999999973</v>
      </c>
      <c r="K39" s="4">
        <f t="shared" si="0"/>
        <v>408.29999999999973</v>
      </c>
      <c r="L39" s="22">
        <f>'[1]сводка 2009'!M45</f>
        <v>855.5</v>
      </c>
      <c r="M39" s="4">
        <f>'[1]сводка 2010'!M45</f>
        <v>3571.1</v>
      </c>
      <c r="N39" s="4">
        <f t="shared" si="1"/>
        <v>2715.6</v>
      </c>
      <c r="O39" s="21">
        <f>'[1]сводка 2009'!M45</f>
        <v>855.5</v>
      </c>
      <c r="P39" s="21"/>
      <c r="Q39" s="21">
        <f>'[1]сводка 2010'!M45</f>
        <v>3571.1</v>
      </c>
      <c r="R39" s="4">
        <f t="shared" si="9"/>
        <v>124.23810186473699</v>
      </c>
      <c r="S39" s="4"/>
      <c r="T39" s="4"/>
      <c r="U39" s="4">
        <f>'[1]ожид на 2010 год'!T45</f>
        <v>3277.7</v>
      </c>
      <c r="V39" s="4">
        <f t="shared" si="2"/>
        <v>403.29999999999973</v>
      </c>
      <c r="W39" s="4">
        <f t="shared" si="3"/>
        <v>114.03075424436405</v>
      </c>
      <c r="X39" s="4"/>
      <c r="Y39" s="4">
        <f t="shared" si="4"/>
        <v>-3277.7</v>
      </c>
      <c r="Z39" s="4" t="e">
        <f t="shared" si="5"/>
        <v>#REF!</v>
      </c>
      <c r="AA39" s="4">
        <f t="shared" si="6"/>
        <v>0</v>
      </c>
      <c r="AB39" s="4" t="e">
        <f t="shared" si="7"/>
        <v>#REF!</v>
      </c>
      <c r="AC39" s="4" t="e">
        <f t="shared" si="8"/>
        <v>#DIV/0!</v>
      </c>
    </row>
    <row r="40" spans="1:60" ht="56.25" hidden="1" x14ac:dyDescent="0.2">
      <c r="A40" s="26" t="s">
        <v>229</v>
      </c>
      <c r="B40" s="44" t="s">
        <v>498</v>
      </c>
      <c r="C40" s="27"/>
      <c r="D40" s="27"/>
      <c r="E40" s="21">
        <v>2874.4</v>
      </c>
      <c r="F40" s="21"/>
      <c r="G40" s="21">
        <f>'[1]январь 2010г.'!D46</f>
        <v>248.4</v>
      </c>
      <c r="H40" s="21">
        <v>111.2</v>
      </c>
      <c r="I40" s="21">
        <f>'[1]сводка 2009'!M46-'[1]сводка 2009'!L46</f>
        <v>107.5</v>
      </c>
      <c r="J40" s="22">
        <f>'[1]сводка 2010'!M46-'[1]сводка 2010'!L46</f>
        <v>515.79999999999973</v>
      </c>
      <c r="K40" s="4">
        <f t="shared" si="0"/>
        <v>408.29999999999973</v>
      </c>
      <c r="L40" s="22">
        <f>'[1]сводка 2009'!M46</f>
        <v>855.5</v>
      </c>
      <c r="M40" s="4">
        <f>'[1]сводка 2010'!M46</f>
        <v>3571.1</v>
      </c>
      <c r="N40" s="4">
        <f t="shared" si="1"/>
        <v>2715.6</v>
      </c>
      <c r="O40" s="21">
        <f>'[1]сводка 2009'!M46</f>
        <v>855.5</v>
      </c>
      <c r="P40" s="21"/>
      <c r="Q40" s="21">
        <f>'[1]сводка 2010'!M46</f>
        <v>3571.1</v>
      </c>
      <c r="R40" s="4">
        <f t="shared" si="9"/>
        <v>124.23810186473699</v>
      </c>
      <c r="S40" s="4"/>
      <c r="T40" s="4"/>
      <c r="U40" s="4">
        <f>'[1]ожид на 2010 год'!T46</f>
        <v>3277.7</v>
      </c>
      <c r="V40" s="4">
        <f t="shared" si="2"/>
        <v>403.29999999999973</v>
      </c>
      <c r="W40" s="4">
        <f t="shared" si="3"/>
        <v>114.03075424436405</v>
      </c>
      <c r="X40" s="4">
        <f>X41+X44+X55+X60+X63</f>
        <v>0</v>
      </c>
      <c r="Y40" s="4">
        <f t="shared" si="4"/>
        <v>-3277.7</v>
      </c>
      <c r="Z40" s="4" t="e">
        <f t="shared" si="5"/>
        <v>#REF!</v>
      </c>
      <c r="AA40" s="4">
        <f t="shared" si="6"/>
        <v>0</v>
      </c>
      <c r="AB40" s="4" t="e">
        <f t="shared" si="7"/>
        <v>#REF!</v>
      </c>
      <c r="AC40" s="4" t="e">
        <f t="shared" si="8"/>
        <v>#DIV/0!</v>
      </c>
    </row>
    <row r="41" spans="1:60" ht="22.5" hidden="1" x14ac:dyDescent="0.2">
      <c r="A41" s="26" t="s">
        <v>230</v>
      </c>
      <c r="B41" s="44" t="s">
        <v>289</v>
      </c>
      <c r="C41" s="27"/>
      <c r="D41" s="27"/>
      <c r="E41" s="21">
        <f>'[1]январь 2010г.'!C47</f>
        <v>0</v>
      </c>
      <c r="F41" s="21"/>
      <c r="G41" s="21">
        <f>'[1]январь 2010г.'!D47</f>
        <v>0</v>
      </c>
      <c r="H41" s="21"/>
      <c r="I41" s="21">
        <f>'[1]сводка 2009'!M47-'[1]сводка 2009'!L47</f>
        <v>0</v>
      </c>
      <c r="J41" s="22">
        <f>'[1]сводка 2010'!M47-'[1]сводка 2010'!L47</f>
        <v>0</v>
      </c>
      <c r="K41" s="4">
        <f t="shared" si="0"/>
        <v>0</v>
      </c>
      <c r="L41" s="22">
        <f>'[1]сводка 2009'!M47</f>
        <v>0</v>
      </c>
      <c r="M41" s="4">
        <f>'[1]сводка 2010'!M47</f>
        <v>0</v>
      </c>
      <c r="N41" s="4">
        <f t="shared" si="1"/>
        <v>0</v>
      </c>
      <c r="O41" s="21">
        <f>'[1]сводка 2009'!M47</f>
        <v>0</v>
      </c>
      <c r="P41" s="21"/>
      <c r="Q41" s="21">
        <f>'[1]сводка 2010'!M47</f>
        <v>0</v>
      </c>
      <c r="R41" s="4" t="e">
        <f t="shared" si="9"/>
        <v>#DIV/0!</v>
      </c>
      <c r="S41" s="4"/>
      <c r="T41" s="4"/>
      <c r="U41" s="4">
        <f>'[1]ожид на 2010 год'!T47</f>
        <v>0</v>
      </c>
      <c r="V41" s="4">
        <f t="shared" si="2"/>
        <v>0</v>
      </c>
      <c r="W41" s="4" t="e">
        <f t="shared" si="3"/>
        <v>#DIV/0!</v>
      </c>
      <c r="X41" s="4">
        <f>X43</f>
        <v>0</v>
      </c>
      <c r="Y41" s="4">
        <f t="shared" si="4"/>
        <v>0</v>
      </c>
      <c r="Z41" s="4" t="e">
        <f t="shared" si="5"/>
        <v>#REF!</v>
      </c>
      <c r="AA41" s="4" t="e">
        <f t="shared" si="6"/>
        <v>#DIV/0!</v>
      </c>
      <c r="AB41" s="4" t="e">
        <f t="shared" si="7"/>
        <v>#REF!</v>
      </c>
      <c r="AC41" s="4" t="e">
        <f t="shared" si="8"/>
        <v>#DIV/0!</v>
      </c>
    </row>
    <row r="42" spans="1:60" ht="15.75" hidden="1" customHeight="1" x14ac:dyDescent="0.2">
      <c r="A42" s="26" t="s">
        <v>290</v>
      </c>
      <c r="B42" s="44" t="s">
        <v>108</v>
      </c>
      <c r="C42" s="27">
        <v>-64.8</v>
      </c>
      <c r="D42" s="27"/>
      <c r="E42" s="21">
        <f>E43</f>
        <v>0</v>
      </c>
      <c r="F42" s="21">
        <v>0</v>
      </c>
      <c r="G42" s="21">
        <f>'[1]январь 2010г.'!D48</f>
        <v>0</v>
      </c>
      <c r="H42" s="21">
        <f>H43+H46+H57+H62+H65</f>
        <v>0</v>
      </c>
      <c r="I42" s="21">
        <f>'[1]сводка 2009'!M48-'[1]сводка 2009'!L48</f>
        <v>0.89999999999999147</v>
      </c>
      <c r="J42" s="22">
        <f>'[1]сводка 2010'!M48-'[1]сводка 2010'!L48</f>
        <v>0.8</v>
      </c>
      <c r="K42" s="4">
        <f t="shared" si="0"/>
        <v>-9.9999999999991429E-2</v>
      </c>
      <c r="L42" s="22">
        <f>'[1]сводка 2009'!M48</f>
        <v>-65.7</v>
      </c>
      <c r="M42" s="4">
        <f>'[1]сводка 2010'!M48</f>
        <v>2.1</v>
      </c>
      <c r="N42" s="4">
        <f t="shared" si="1"/>
        <v>67.8</v>
      </c>
      <c r="O42" s="21">
        <f>'[1]сводка 2009'!M48</f>
        <v>-65.7</v>
      </c>
      <c r="P42" s="21"/>
      <c r="Q42" s="21">
        <f>'[1]сводка 2010'!M48</f>
        <v>2.1</v>
      </c>
      <c r="R42" s="4" t="e">
        <f t="shared" si="9"/>
        <v>#DIV/0!</v>
      </c>
      <c r="S42" s="4"/>
      <c r="T42" s="4"/>
      <c r="U42" s="4">
        <f>'[1]ожид на 2010 год'!T48</f>
        <v>1.3</v>
      </c>
      <c r="V42" s="4">
        <f t="shared" si="2"/>
        <v>1.3</v>
      </c>
      <c r="W42" s="4" t="e">
        <f t="shared" si="3"/>
        <v>#DIV/0!</v>
      </c>
      <c r="X42" s="4"/>
      <c r="Y42" s="4">
        <f t="shared" si="4"/>
        <v>-1.3</v>
      </c>
      <c r="Z42" s="4" t="e">
        <f t="shared" si="5"/>
        <v>#REF!</v>
      </c>
      <c r="AA42" s="4">
        <f t="shared" si="6"/>
        <v>0</v>
      </c>
      <c r="AB42" s="4" t="e">
        <f t="shared" si="7"/>
        <v>#REF!</v>
      </c>
      <c r="AC42" s="4">
        <f t="shared" si="8"/>
        <v>0</v>
      </c>
    </row>
    <row r="43" spans="1:60" ht="22.5" hidden="1" x14ac:dyDescent="0.2">
      <c r="A43" s="26" t="s">
        <v>499</v>
      </c>
      <c r="B43" s="44" t="s">
        <v>500</v>
      </c>
      <c r="C43" s="27"/>
      <c r="D43" s="27"/>
      <c r="E43" s="21">
        <f>'[1]январь 2010г.'!C49</f>
        <v>0</v>
      </c>
      <c r="F43" s="21"/>
      <c r="G43" s="21">
        <f>'[1]январь 2010г.'!D49</f>
        <v>0</v>
      </c>
      <c r="H43" s="21">
        <f>H44+H45</f>
        <v>0</v>
      </c>
      <c r="I43" s="21">
        <f>'[1]сводка 2009'!M49-'[1]сводка 2009'!L49</f>
        <v>0.79999999999999716</v>
      </c>
      <c r="J43" s="22">
        <f>'[1]сводка 2010'!M49-'[1]сводка 2010'!L49</f>
        <v>0.7</v>
      </c>
      <c r="K43" s="4">
        <f t="shared" si="0"/>
        <v>-9.9999999999997202E-2</v>
      </c>
      <c r="L43" s="22">
        <f>'[1]сводка 2009'!M49</f>
        <v>-65.8</v>
      </c>
      <c r="M43" s="4">
        <f>'[1]сводка 2010'!M49</f>
        <v>2</v>
      </c>
      <c r="N43" s="4">
        <f t="shared" si="1"/>
        <v>67.8</v>
      </c>
      <c r="O43" s="21">
        <f>'[1]сводка 2009'!M49</f>
        <v>-65.8</v>
      </c>
      <c r="P43" s="21"/>
      <c r="Q43" s="21">
        <f>'[1]сводка 2010'!M49</f>
        <v>2</v>
      </c>
      <c r="R43" s="4" t="e">
        <f t="shared" si="9"/>
        <v>#DIV/0!</v>
      </c>
      <c r="S43" s="4"/>
      <c r="T43" s="4"/>
      <c r="U43" s="4">
        <f>'[1]ожид на 2010 год'!T49</f>
        <v>1.3</v>
      </c>
      <c r="V43" s="4">
        <f t="shared" si="2"/>
        <v>1.3</v>
      </c>
      <c r="W43" s="4" t="e">
        <f t="shared" si="3"/>
        <v>#DIV/0!</v>
      </c>
      <c r="X43" s="4"/>
      <c r="Y43" s="4">
        <f t="shared" si="4"/>
        <v>-1.3</v>
      </c>
      <c r="Z43" s="4" t="e">
        <f t="shared" si="5"/>
        <v>#REF!</v>
      </c>
      <c r="AA43" s="4">
        <f t="shared" si="6"/>
        <v>0</v>
      </c>
      <c r="AB43" s="4" t="e">
        <f t="shared" si="7"/>
        <v>#REF!</v>
      </c>
      <c r="AC43" s="4" t="e">
        <f t="shared" si="8"/>
        <v>#DIV/0!</v>
      </c>
    </row>
    <row r="44" spans="1:60" ht="33.75" hidden="1" x14ac:dyDescent="0.2">
      <c r="A44" s="26" t="s">
        <v>501</v>
      </c>
      <c r="B44" s="44" t="s">
        <v>518</v>
      </c>
      <c r="C44" s="27"/>
      <c r="D44" s="27"/>
      <c r="E44" s="21">
        <f>'[1]январь 2010г.'!C50</f>
        <v>0</v>
      </c>
      <c r="F44" s="21"/>
      <c r="G44" s="21">
        <f>'[1]январь 2010г.'!D50</f>
        <v>0</v>
      </c>
      <c r="H44" s="21"/>
      <c r="I44" s="21">
        <f>'[1]сводка 2009'!M50-'[1]сводка 2009'!L50</f>
        <v>0</v>
      </c>
      <c r="J44" s="22">
        <f>'[1]сводка 2010'!M50-'[1]сводка 2010'!L50</f>
        <v>0</v>
      </c>
      <c r="K44" s="4">
        <f t="shared" si="0"/>
        <v>0</v>
      </c>
      <c r="L44" s="22">
        <f>'[1]сводка 2009'!M50</f>
        <v>0</v>
      </c>
      <c r="M44" s="4">
        <f>'[1]сводка 2010'!M50</f>
        <v>0</v>
      </c>
      <c r="N44" s="4">
        <f t="shared" si="1"/>
        <v>0</v>
      </c>
      <c r="O44" s="21">
        <f>'[1]сводка 2009'!M50</f>
        <v>0</v>
      </c>
      <c r="P44" s="21"/>
      <c r="Q44" s="21">
        <f>'[1]сводка 2010'!M50</f>
        <v>0</v>
      </c>
      <c r="R44" s="4" t="e">
        <f t="shared" si="9"/>
        <v>#DIV/0!</v>
      </c>
      <c r="S44" s="4"/>
      <c r="T44" s="4"/>
      <c r="U44" s="4">
        <f>'[1]ожид на 2010 год'!T50</f>
        <v>0</v>
      </c>
      <c r="V44" s="4">
        <f t="shared" si="2"/>
        <v>0</v>
      </c>
      <c r="W44" s="4" t="e">
        <f t="shared" si="3"/>
        <v>#DIV/0!</v>
      </c>
      <c r="X44" s="4">
        <f>X45+X48+X52</f>
        <v>0</v>
      </c>
      <c r="Y44" s="4">
        <f t="shared" si="4"/>
        <v>0</v>
      </c>
      <c r="Z44" s="4" t="e">
        <f t="shared" si="5"/>
        <v>#REF!</v>
      </c>
      <c r="AA44" s="4" t="e">
        <f t="shared" si="6"/>
        <v>#DIV/0!</v>
      </c>
      <c r="AB44" s="4" t="e">
        <f t="shared" si="7"/>
        <v>#REF!</v>
      </c>
      <c r="AC44" s="4" t="e">
        <f t="shared" si="8"/>
        <v>#DIV/0!</v>
      </c>
    </row>
    <row r="45" spans="1:60" ht="33.75" hidden="1" x14ac:dyDescent="0.2">
      <c r="A45" s="26" t="s">
        <v>519</v>
      </c>
      <c r="B45" s="44" t="s">
        <v>137</v>
      </c>
      <c r="C45" s="27"/>
      <c r="D45" s="27"/>
      <c r="E45" s="21">
        <f>'[1]январь 2010г.'!C51</f>
        <v>0</v>
      </c>
      <c r="F45" s="21"/>
      <c r="G45" s="21">
        <f>'[1]январь 2010г.'!D51</f>
        <v>0</v>
      </c>
      <c r="H45" s="21"/>
      <c r="I45" s="21">
        <f>'[1]сводка 2009'!M51-'[1]сводка 2009'!L51</f>
        <v>0.79999999999999716</v>
      </c>
      <c r="J45" s="22">
        <f>'[1]сводка 2010'!M51-'[1]сводка 2010'!L51</f>
        <v>0.7</v>
      </c>
      <c r="K45" s="4">
        <f t="shared" si="0"/>
        <v>-9.9999999999997202E-2</v>
      </c>
      <c r="L45" s="22">
        <f>'[1]сводка 2009'!M51</f>
        <v>-65.8</v>
      </c>
      <c r="M45" s="4">
        <f>'[1]сводка 2010'!M51</f>
        <v>2</v>
      </c>
      <c r="N45" s="4">
        <f t="shared" si="1"/>
        <v>67.8</v>
      </c>
      <c r="O45" s="21">
        <f>'[1]сводка 2009'!M51</f>
        <v>-65.8</v>
      </c>
      <c r="P45" s="21"/>
      <c r="Q45" s="21">
        <f>'[1]сводка 2010'!M51</f>
        <v>2</v>
      </c>
      <c r="R45" s="4" t="e">
        <f t="shared" si="9"/>
        <v>#DIV/0!</v>
      </c>
      <c r="S45" s="4"/>
      <c r="T45" s="4"/>
      <c r="U45" s="4">
        <f>'[1]ожид на 2010 год'!T51</f>
        <v>1.3</v>
      </c>
      <c r="V45" s="4">
        <f t="shared" si="2"/>
        <v>1.3</v>
      </c>
      <c r="W45" s="4" t="e">
        <f t="shared" si="3"/>
        <v>#DIV/0!</v>
      </c>
      <c r="X45" s="4">
        <f>X47</f>
        <v>0</v>
      </c>
      <c r="Y45" s="4">
        <f t="shared" si="4"/>
        <v>-1.3</v>
      </c>
      <c r="Z45" s="4" t="e">
        <f t="shared" si="5"/>
        <v>#REF!</v>
      </c>
      <c r="AA45" s="4">
        <f t="shared" si="6"/>
        <v>0</v>
      </c>
      <c r="AB45" s="4" t="e">
        <f t="shared" si="7"/>
        <v>#REF!</v>
      </c>
      <c r="AC45" s="4" t="e">
        <f t="shared" si="8"/>
        <v>#DIV/0!</v>
      </c>
    </row>
    <row r="46" spans="1:60" hidden="1" x14ac:dyDescent="0.2">
      <c r="A46" s="26" t="s">
        <v>488</v>
      </c>
      <c r="B46" s="44" t="s">
        <v>489</v>
      </c>
      <c r="C46" s="27"/>
      <c r="D46" s="27"/>
      <c r="E46" s="21">
        <f>'[1]январь 2010г.'!C52</f>
        <v>0</v>
      </c>
      <c r="F46" s="21"/>
      <c r="G46" s="21">
        <f>'[1]январь 2010г.'!D52</f>
        <v>0</v>
      </c>
      <c r="H46" s="21">
        <f>H47+H50+H54</f>
        <v>0</v>
      </c>
      <c r="I46" s="21">
        <f>'[1]сводка 2009'!M52-'[1]сводка 2009'!L52</f>
        <v>0</v>
      </c>
      <c r="J46" s="22">
        <f>'[1]сводка 2010'!M52-'[1]сводка 2010'!L52</f>
        <v>0</v>
      </c>
      <c r="K46" s="4">
        <f t="shared" si="0"/>
        <v>0</v>
      </c>
      <c r="L46" s="22">
        <f>'[1]сводка 2009'!M52</f>
        <v>0</v>
      </c>
      <c r="M46" s="4">
        <f>'[1]сводка 2010'!M52</f>
        <v>0</v>
      </c>
      <c r="N46" s="4">
        <f t="shared" si="1"/>
        <v>0</v>
      </c>
      <c r="O46" s="21">
        <f>'[1]сводка 2009'!M52</f>
        <v>0</v>
      </c>
      <c r="P46" s="21"/>
      <c r="Q46" s="21">
        <f>'[1]сводка 2010'!M52</f>
        <v>0</v>
      </c>
      <c r="R46" s="4" t="e">
        <f t="shared" si="9"/>
        <v>#DIV/0!</v>
      </c>
      <c r="S46" s="4"/>
      <c r="T46" s="4"/>
      <c r="U46" s="4">
        <f>'[1]ожид на 2010 год'!T52</f>
        <v>0</v>
      </c>
      <c r="V46" s="4">
        <f t="shared" si="2"/>
        <v>0</v>
      </c>
      <c r="W46" s="4" t="e">
        <f t="shared" si="3"/>
        <v>#DIV/0!</v>
      </c>
      <c r="X46" s="4"/>
      <c r="Y46" s="4">
        <f t="shared" si="4"/>
        <v>0</v>
      </c>
      <c r="Z46" s="4" t="e">
        <f t="shared" si="5"/>
        <v>#REF!</v>
      </c>
      <c r="AA46" s="4" t="e">
        <f t="shared" si="6"/>
        <v>#DIV/0!</v>
      </c>
      <c r="AB46" s="4" t="e">
        <f t="shared" si="7"/>
        <v>#REF!</v>
      </c>
      <c r="AC46" s="4" t="e">
        <f t="shared" si="8"/>
        <v>#DIV/0!</v>
      </c>
    </row>
    <row r="47" spans="1:60" hidden="1" x14ac:dyDescent="0.2">
      <c r="A47" s="26" t="s">
        <v>138</v>
      </c>
      <c r="B47" s="44" t="s">
        <v>490</v>
      </c>
      <c r="C47" s="27"/>
      <c r="D47" s="27"/>
      <c r="E47" s="21">
        <f>'[1]январь 2010г.'!C53</f>
        <v>0</v>
      </c>
      <c r="F47" s="21"/>
      <c r="G47" s="21">
        <f>'[1]январь 2010г.'!D53</f>
        <v>0</v>
      </c>
      <c r="H47" s="21">
        <f>H48+H49</f>
        <v>0</v>
      </c>
      <c r="I47" s="21">
        <f>'[1]сводка 2009'!M53-'[1]сводка 2009'!L53</f>
        <v>0</v>
      </c>
      <c r="J47" s="22">
        <f>'[1]сводка 2010'!M53-'[1]сводка 2010'!L53</f>
        <v>0</v>
      </c>
      <c r="K47" s="4">
        <f t="shared" si="0"/>
        <v>0</v>
      </c>
      <c r="L47" s="22">
        <f>'[1]сводка 2009'!M53</f>
        <v>0</v>
      </c>
      <c r="M47" s="4">
        <f>'[1]сводка 2010'!M53</f>
        <v>0</v>
      </c>
      <c r="N47" s="4">
        <f t="shared" si="1"/>
        <v>0</v>
      </c>
      <c r="O47" s="21">
        <f>'[1]сводка 2009'!M53</f>
        <v>0</v>
      </c>
      <c r="P47" s="21"/>
      <c r="Q47" s="21">
        <f>'[1]сводка 2010'!M53</f>
        <v>0</v>
      </c>
      <c r="R47" s="4" t="e">
        <f t="shared" si="9"/>
        <v>#DIV/0!</v>
      </c>
      <c r="S47" s="4"/>
      <c r="T47" s="4"/>
      <c r="U47" s="4">
        <f>'[1]ожид на 2010 год'!T53</f>
        <v>0</v>
      </c>
      <c r="V47" s="4">
        <f t="shared" si="2"/>
        <v>0</v>
      </c>
      <c r="W47" s="4" t="e">
        <f t="shared" si="3"/>
        <v>#DIV/0!</v>
      </c>
      <c r="X47" s="4"/>
      <c r="Y47" s="4">
        <f t="shared" si="4"/>
        <v>0</v>
      </c>
      <c r="Z47" s="4" t="e">
        <f t="shared" si="5"/>
        <v>#REF!</v>
      </c>
      <c r="AA47" s="4" t="e">
        <f t="shared" si="6"/>
        <v>#DIV/0!</v>
      </c>
      <c r="AB47" s="4" t="e">
        <f t="shared" si="7"/>
        <v>#REF!</v>
      </c>
      <c r="AC47" s="4" t="e">
        <f t="shared" si="8"/>
        <v>#DIV/0!</v>
      </c>
    </row>
    <row r="48" spans="1:60" ht="22.5" hidden="1" x14ac:dyDescent="0.2">
      <c r="A48" s="26" t="s">
        <v>139</v>
      </c>
      <c r="B48" s="44" t="s">
        <v>140</v>
      </c>
      <c r="C48" s="27"/>
      <c r="D48" s="27"/>
      <c r="E48" s="21">
        <f>'[1]январь 2010г.'!C54</f>
        <v>0</v>
      </c>
      <c r="F48" s="21"/>
      <c r="G48" s="21">
        <f>'[1]январь 2010г.'!D54</f>
        <v>0</v>
      </c>
      <c r="H48" s="21"/>
      <c r="I48" s="21">
        <f>'[1]сводка 2009'!M54-'[1]сводка 2009'!L54</f>
        <v>0</v>
      </c>
      <c r="J48" s="22">
        <f>'[1]сводка 2010'!M54-'[1]сводка 2010'!L54</f>
        <v>0</v>
      </c>
      <c r="K48" s="4">
        <f t="shared" si="0"/>
        <v>0</v>
      </c>
      <c r="L48" s="22">
        <f>'[1]сводка 2009'!M54</f>
        <v>0</v>
      </c>
      <c r="M48" s="4">
        <f>'[1]сводка 2010'!M54</f>
        <v>0</v>
      </c>
      <c r="N48" s="4">
        <f t="shared" si="1"/>
        <v>0</v>
      </c>
      <c r="O48" s="21">
        <f>'[1]сводка 2009'!M54</f>
        <v>0</v>
      </c>
      <c r="P48" s="21"/>
      <c r="Q48" s="21">
        <f>'[1]сводка 2010'!M54</f>
        <v>0</v>
      </c>
      <c r="R48" s="4" t="e">
        <f t="shared" si="9"/>
        <v>#DIV/0!</v>
      </c>
      <c r="S48" s="4"/>
      <c r="T48" s="4"/>
      <c r="U48" s="4">
        <f>'[1]ожид на 2010 год'!T54</f>
        <v>0</v>
      </c>
      <c r="V48" s="4">
        <f t="shared" si="2"/>
        <v>0</v>
      </c>
      <c r="W48" s="4" t="e">
        <f t="shared" si="3"/>
        <v>#DIV/0!</v>
      </c>
      <c r="X48" s="4">
        <f>X49</f>
        <v>0</v>
      </c>
      <c r="Y48" s="4">
        <f t="shared" si="4"/>
        <v>0</v>
      </c>
      <c r="Z48" s="4" t="e">
        <f t="shared" si="5"/>
        <v>#REF!</v>
      </c>
      <c r="AA48" s="4" t="e">
        <f t="shared" si="6"/>
        <v>#DIV/0!</v>
      </c>
      <c r="AB48" s="4" t="e">
        <f t="shared" si="7"/>
        <v>#REF!</v>
      </c>
      <c r="AC48" s="4" t="e">
        <f t="shared" si="8"/>
        <v>#DIV/0!</v>
      </c>
    </row>
    <row r="49" spans="1:29" ht="22.5" hidden="1" x14ac:dyDescent="0.2">
      <c r="A49" s="26" t="s">
        <v>195</v>
      </c>
      <c r="B49" s="44" t="s">
        <v>196</v>
      </c>
      <c r="C49" s="27"/>
      <c r="D49" s="27"/>
      <c r="E49" s="21">
        <f>'[1]январь 2010г.'!C55</f>
        <v>0</v>
      </c>
      <c r="F49" s="21"/>
      <c r="G49" s="21">
        <f>'[1]январь 2010г.'!D55</f>
        <v>0</v>
      </c>
      <c r="H49" s="21"/>
      <c r="I49" s="21">
        <f>'[1]сводка 2009'!M55-'[1]сводка 2009'!L55</f>
        <v>0</v>
      </c>
      <c r="J49" s="22">
        <f>'[1]сводка 2010'!M55-'[1]сводка 2010'!L55</f>
        <v>0</v>
      </c>
      <c r="K49" s="4">
        <f t="shared" si="0"/>
        <v>0</v>
      </c>
      <c r="L49" s="22">
        <f>'[1]сводка 2009'!M55</f>
        <v>0</v>
      </c>
      <c r="M49" s="4">
        <f>'[1]сводка 2010'!M55</f>
        <v>0</v>
      </c>
      <c r="N49" s="4">
        <f t="shared" si="1"/>
        <v>0</v>
      </c>
      <c r="O49" s="21">
        <f>'[1]сводка 2009'!M55</f>
        <v>0</v>
      </c>
      <c r="P49" s="21"/>
      <c r="Q49" s="21">
        <f>'[1]сводка 2010'!M55</f>
        <v>0</v>
      </c>
      <c r="R49" s="4" t="e">
        <f t="shared" si="9"/>
        <v>#DIV/0!</v>
      </c>
      <c r="S49" s="4"/>
      <c r="T49" s="4"/>
      <c r="U49" s="4">
        <f>'[1]ожид на 2010 год'!T55</f>
        <v>0</v>
      </c>
      <c r="V49" s="4">
        <f t="shared" si="2"/>
        <v>0</v>
      </c>
      <c r="W49" s="4" t="e">
        <f t="shared" si="3"/>
        <v>#DIV/0!</v>
      </c>
      <c r="X49" s="4">
        <f>X51</f>
        <v>0</v>
      </c>
      <c r="Y49" s="4">
        <f t="shared" si="4"/>
        <v>0</v>
      </c>
      <c r="Z49" s="4" t="e">
        <f t="shared" si="5"/>
        <v>#REF!</v>
      </c>
      <c r="AA49" s="4" t="e">
        <f t="shared" si="6"/>
        <v>#DIV/0!</v>
      </c>
      <c r="AB49" s="4" t="e">
        <f t="shared" si="7"/>
        <v>#REF!</v>
      </c>
      <c r="AC49" s="4" t="e">
        <f t="shared" si="8"/>
        <v>#DIV/0!</v>
      </c>
    </row>
    <row r="50" spans="1:29" hidden="1" x14ac:dyDescent="0.2">
      <c r="A50" s="26" t="s">
        <v>491</v>
      </c>
      <c r="B50" s="44" t="s">
        <v>492</v>
      </c>
      <c r="C50" s="27"/>
      <c r="D50" s="27"/>
      <c r="E50" s="21">
        <f>'[1]январь 2010г.'!C56</f>
        <v>0</v>
      </c>
      <c r="F50" s="21"/>
      <c r="G50" s="21">
        <f>'[1]январь 2010г.'!D56</f>
        <v>0</v>
      </c>
      <c r="H50" s="21">
        <f>H51</f>
        <v>0</v>
      </c>
      <c r="I50" s="21">
        <f>'[1]сводка 2009'!M56-'[1]сводка 2009'!L56</f>
        <v>0</v>
      </c>
      <c r="J50" s="22">
        <f>'[1]сводка 2010'!M56-'[1]сводка 2010'!L56</f>
        <v>0</v>
      </c>
      <c r="K50" s="4">
        <f t="shared" si="0"/>
        <v>0</v>
      </c>
      <c r="L50" s="22">
        <f>'[1]сводка 2009'!M56</f>
        <v>0</v>
      </c>
      <c r="M50" s="4">
        <f>'[1]сводка 2010'!M56</f>
        <v>0</v>
      </c>
      <c r="N50" s="4">
        <f t="shared" si="1"/>
        <v>0</v>
      </c>
      <c r="O50" s="21">
        <f>'[1]сводка 2009'!M56</f>
        <v>0</v>
      </c>
      <c r="P50" s="21"/>
      <c r="Q50" s="21">
        <f>'[1]сводка 2010'!M56</f>
        <v>0</v>
      </c>
      <c r="R50" s="4" t="e">
        <f t="shared" si="9"/>
        <v>#DIV/0!</v>
      </c>
      <c r="S50" s="4"/>
      <c r="T50" s="4"/>
      <c r="U50" s="4">
        <f>'[1]ожид на 2010 год'!T56</f>
        <v>0</v>
      </c>
      <c r="V50" s="4">
        <f t="shared" si="2"/>
        <v>0</v>
      </c>
      <c r="W50" s="4" t="e">
        <f t="shared" si="3"/>
        <v>#DIV/0!</v>
      </c>
      <c r="X50" s="4"/>
      <c r="Y50" s="4">
        <f t="shared" si="4"/>
        <v>0</v>
      </c>
      <c r="Z50" s="4" t="e">
        <f t="shared" si="5"/>
        <v>#REF!</v>
      </c>
      <c r="AA50" s="4" t="e">
        <f t="shared" si="6"/>
        <v>#DIV/0!</v>
      </c>
      <c r="AB50" s="4" t="e">
        <f t="shared" si="7"/>
        <v>#REF!</v>
      </c>
      <c r="AC50" s="4" t="e">
        <f t="shared" si="8"/>
        <v>#DIV/0!</v>
      </c>
    </row>
    <row r="51" spans="1:29" hidden="1" x14ac:dyDescent="0.2">
      <c r="A51" s="26" t="s">
        <v>197</v>
      </c>
      <c r="B51" s="44" t="s">
        <v>493</v>
      </c>
      <c r="C51" s="27"/>
      <c r="D51" s="27"/>
      <c r="E51" s="21">
        <f>'[1]январь 2010г.'!C57</f>
        <v>0</v>
      </c>
      <c r="F51" s="21"/>
      <c r="G51" s="21">
        <f>'[1]январь 2010г.'!D57</f>
        <v>0</v>
      </c>
      <c r="H51" s="21">
        <f>H52+H53</f>
        <v>0</v>
      </c>
      <c r="I51" s="21">
        <f>'[1]сводка 2009'!M57-'[1]сводка 2009'!L57</f>
        <v>0</v>
      </c>
      <c r="J51" s="22">
        <f>'[1]сводка 2010'!M57-'[1]сводка 2010'!L57</f>
        <v>0</v>
      </c>
      <c r="K51" s="4">
        <f t="shared" si="0"/>
        <v>0</v>
      </c>
      <c r="L51" s="22">
        <f>'[1]сводка 2009'!M57</f>
        <v>0</v>
      </c>
      <c r="M51" s="4">
        <f>'[1]сводка 2010'!M57</f>
        <v>0</v>
      </c>
      <c r="N51" s="4">
        <f t="shared" si="1"/>
        <v>0</v>
      </c>
      <c r="O51" s="21">
        <f>'[1]сводка 2009'!M57</f>
        <v>0</v>
      </c>
      <c r="P51" s="21"/>
      <c r="Q51" s="21">
        <f>'[1]сводка 2010'!M57</f>
        <v>0</v>
      </c>
      <c r="R51" s="4" t="e">
        <f t="shared" si="9"/>
        <v>#DIV/0!</v>
      </c>
      <c r="S51" s="4"/>
      <c r="T51" s="4"/>
      <c r="U51" s="4">
        <f>'[1]ожид на 2010 год'!T57</f>
        <v>0</v>
      </c>
      <c r="V51" s="4">
        <f t="shared" si="2"/>
        <v>0</v>
      </c>
      <c r="W51" s="4" t="e">
        <f t="shared" si="3"/>
        <v>#DIV/0!</v>
      </c>
      <c r="X51" s="4"/>
      <c r="Y51" s="4">
        <f t="shared" si="4"/>
        <v>0</v>
      </c>
      <c r="Z51" s="4" t="e">
        <f t="shared" si="5"/>
        <v>#REF!</v>
      </c>
      <c r="AA51" s="4" t="e">
        <f t="shared" si="6"/>
        <v>#DIV/0!</v>
      </c>
      <c r="AB51" s="4" t="e">
        <f t="shared" si="7"/>
        <v>#REF!</v>
      </c>
      <c r="AC51" s="4" t="e">
        <f t="shared" si="8"/>
        <v>#DIV/0!</v>
      </c>
    </row>
    <row r="52" spans="1:29" ht="22.5" hidden="1" x14ac:dyDescent="0.2">
      <c r="A52" s="26" t="s">
        <v>198</v>
      </c>
      <c r="B52" s="44" t="s">
        <v>199</v>
      </c>
      <c r="C52" s="27"/>
      <c r="D52" s="27"/>
      <c r="E52" s="21">
        <f>'[1]январь 2010г.'!C58</f>
        <v>0</v>
      </c>
      <c r="F52" s="21"/>
      <c r="G52" s="21">
        <f>'[1]январь 2010г.'!D58</f>
        <v>0</v>
      </c>
      <c r="H52" s="21"/>
      <c r="I52" s="21">
        <f>'[1]сводка 2009'!M58-'[1]сводка 2009'!L58</f>
        <v>0</v>
      </c>
      <c r="J52" s="22">
        <f>'[1]сводка 2010'!M58-'[1]сводка 2010'!L58</f>
        <v>0</v>
      </c>
      <c r="K52" s="4">
        <f t="shared" si="0"/>
        <v>0</v>
      </c>
      <c r="L52" s="22">
        <f>'[1]сводка 2009'!M58</f>
        <v>0</v>
      </c>
      <c r="M52" s="4">
        <f>'[1]сводка 2010'!M58</f>
        <v>0</v>
      </c>
      <c r="N52" s="4">
        <f t="shared" si="1"/>
        <v>0</v>
      </c>
      <c r="O52" s="21">
        <f>'[1]сводка 2009'!M58</f>
        <v>0</v>
      </c>
      <c r="P52" s="21"/>
      <c r="Q52" s="21">
        <f>'[1]сводка 2010'!M58</f>
        <v>0</v>
      </c>
      <c r="R52" s="4" t="e">
        <f t="shared" si="9"/>
        <v>#DIV/0!</v>
      </c>
      <c r="S52" s="4"/>
      <c r="T52" s="4"/>
      <c r="U52" s="4">
        <f>'[1]ожид на 2010 год'!T58</f>
        <v>0</v>
      </c>
      <c r="V52" s="4">
        <f t="shared" si="2"/>
        <v>0</v>
      </c>
      <c r="W52" s="4" t="e">
        <f t="shared" si="3"/>
        <v>#DIV/0!</v>
      </c>
      <c r="X52" s="4">
        <f>X54</f>
        <v>0</v>
      </c>
      <c r="Y52" s="4">
        <f t="shared" si="4"/>
        <v>0</v>
      </c>
      <c r="Z52" s="4" t="e">
        <f t="shared" si="5"/>
        <v>#REF!</v>
      </c>
      <c r="AA52" s="4" t="e">
        <f t="shared" si="6"/>
        <v>#DIV/0!</v>
      </c>
      <c r="AB52" s="4" t="e">
        <f t="shared" si="7"/>
        <v>#REF!</v>
      </c>
      <c r="AC52" s="4" t="e">
        <f t="shared" si="8"/>
        <v>#DIV/0!</v>
      </c>
    </row>
    <row r="53" spans="1:29" ht="22.5" hidden="1" x14ac:dyDescent="0.2">
      <c r="A53" s="26" t="s">
        <v>247</v>
      </c>
      <c r="B53" s="44" t="s">
        <v>298</v>
      </c>
      <c r="C53" s="27"/>
      <c r="D53" s="27"/>
      <c r="E53" s="21">
        <f>'[1]январь 2010г.'!C59</f>
        <v>0</v>
      </c>
      <c r="F53" s="21"/>
      <c r="G53" s="21">
        <f>'[1]январь 2010г.'!D59</f>
        <v>0</v>
      </c>
      <c r="H53" s="21"/>
      <c r="I53" s="21">
        <f>'[1]сводка 2009'!M59-'[1]сводка 2009'!L59</f>
        <v>0</v>
      </c>
      <c r="J53" s="22">
        <f>'[1]сводка 2010'!M59-'[1]сводка 2010'!L59</f>
        <v>0</v>
      </c>
      <c r="K53" s="4">
        <f t="shared" si="0"/>
        <v>0</v>
      </c>
      <c r="L53" s="22">
        <f>'[1]сводка 2009'!M59</f>
        <v>0</v>
      </c>
      <c r="M53" s="4">
        <f>'[1]сводка 2010'!M59</f>
        <v>0</v>
      </c>
      <c r="N53" s="4">
        <f t="shared" si="1"/>
        <v>0</v>
      </c>
      <c r="O53" s="21">
        <f>'[1]сводка 2009'!M59</f>
        <v>0</v>
      </c>
      <c r="P53" s="21"/>
      <c r="Q53" s="21">
        <f>'[1]сводка 2010'!M59</f>
        <v>0</v>
      </c>
      <c r="R53" s="4" t="e">
        <f t="shared" si="9"/>
        <v>#DIV/0!</v>
      </c>
      <c r="S53" s="4"/>
      <c r="T53" s="4"/>
      <c r="U53" s="4">
        <f>'[1]ожид на 2010 год'!T59</f>
        <v>0</v>
      </c>
      <c r="V53" s="4">
        <f t="shared" si="2"/>
        <v>0</v>
      </c>
      <c r="W53" s="4" t="e">
        <f t="shared" si="3"/>
        <v>#DIV/0!</v>
      </c>
      <c r="X53" s="4"/>
      <c r="Y53" s="4">
        <f t="shared" si="4"/>
        <v>0</v>
      </c>
      <c r="Z53" s="4" t="e">
        <f t="shared" si="5"/>
        <v>#REF!</v>
      </c>
      <c r="AA53" s="4" t="e">
        <f t="shared" si="6"/>
        <v>#DIV/0!</v>
      </c>
      <c r="AB53" s="4" t="e">
        <f t="shared" si="7"/>
        <v>#REF!</v>
      </c>
      <c r="AC53" s="4" t="e">
        <f t="shared" si="8"/>
        <v>#DIV/0!</v>
      </c>
    </row>
    <row r="54" spans="1:29" ht="22.5" hidden="1" x14ac:dyDescent="0.2">
      <c r="A54" s="26" t="s">
        <v>299</v>
      </c>
      <c r="B54" s="44" t="s">
        <v>155</v>
      </c>
      <c r="C54" s="27"/>
      <c r="D54" s="27"/>
      <c r="E54" s="21">
        <f>'[1]январь 2010г.'!C60</f>
        <v>0</v>
      </c>
      <c r="F54" s="21"/>
      <c r="G54" s="21">
        <f>'[1]январь 2010г.'!D60</f>
        <v>0</v>
      </c>
      <c r="H54" s="21">
        <f>H55+H56</f>
        <v>0</v>
      </c>
      <c r="I54" s="21">
        <f>'[1]сводка 2009'!M60-'[1]сводка 2009'!L60</f>
        <v>0</v>
      </c>
      <c r="J54" s="22">
        <f>'[1]сводка 2010'!M60-'[1]сводка 2010'!L60</f>
        <v>0</v>
      </c>
      <c r="K54" s="4">
        <f t="shared" si="0"/>
        <v>0</v>
      </c>
      <c r="L54" s="22">
        <f>'[1]сводка 2009'!M60</f>
        <v>0</v>
      </c>
      <c r="M54" s="4">
        <f>'[1]сводка 2010'!M60</f>
        <v>0</v>
      </c>
      <c r="N54" s="4">
        <f t="shared" si="1"/>
        <v>0</v>
      </c>
      <c r="O54" s="21">
        <f>'[1]сводка 2009'!M60</f>
        <v>0</v>
      </c>
      <c r="P54" s="21"/>
      <c r="Q54" s="21">
        <f>'[1]сводка 2010'!M60</f>
        <v>0</v>
      </c>
      <c r="R54" s="4" t="e">
        <f t="shared" si="9"/>
        <v>#DIV/0!</v>
      </c>
      <c r="S54" s="4"/>
      <c r="T54" s="4"/>
      <c r="U54" s="4">
        <f>'[1]ожид на 2010 год'!T60</f>
        <v>0</v>
      </c>
      <c r="V54" s="4">
        <f t="shared" si="2"/>
        <v>0</v>
      </c>
      <c r="W54" s="4" t="e">
        <f t="shared" si="3"/>
        <v>#DIV/0!</v>
      </c>
      <c r="X54" s="4"/>
      <c r="Y54" s="4">
        <f t="shared" si="4"/>
        <v>0</v>
      </c>
      <c r="Z54" s="4" t="e">
        <f t="shared" si="5"/>
        <v>#REF!</v>
      </c>
      <c r="AA54" s="4" t="e">
        <f t="shared" si="6"/>
        <v>#DIV/0!</v>
      </c>
      <c r="AB54" s="4" t="e">
        <f t="shared" si="7"/>
        <v>#REF!</v>
      </c>
      <c r="AC54" s="4" t="e">
        <f t="shared" si="8"/>
        <v>#DIV/0!</v>
      </c>
    </row>
    <row r="55" spans="1:29" ht="33.75" hidden="1" x14ac:dyDescent="0.2">
      <c r="A55" s="26" t="s">
        <v>300</v>
      </c>
      <c r="B55" s="44" t="s">
        <v>536</v>
      </c>
      <c r="C55" s="27"/>
      <c r="D55" s="27"/>
      <c r="E55" s="21">
        <f>'[1]январь 2010г.'!C61</f>
        <v>0</v>
      </c>
      <c r="F55" s="21"/>
      <c r="G55" s="21">
        <f>'[1]январь 2010г.'!D61</f>
        <v>0</v>
      </c>
      <c r="H55" s="21"/>
      <c r="I55" s="21">
        <f>'[1]сводка 2009'!M61-'[1]сводка 2009'!L61</f>
        <v>0</v>
      </c>
      <c r="J55" s="22">
        <f>'[1]сводка 2010'!M61-'[1]сводка 2010'!L61</f>
        <v>0</v>
      </c>
      <c r="K55" s="4">
        <f t="shared" si="0"/>
        <v>0</v>
      </c>
      <c r="L55" s="22">
        <f>'[1]сводка 2009'!M61</f>
        <v>0</v>
      </c>
      <c r="M55" s="4">
        <f>'[1]сводка 2010'!M61</f>
        <v>0</v>
      </c>
      <c r="N55" s="4">
        <f t="shared" si="1"/>
        <v>0</v>
      </c>
      <c r="O55" s="21">
        <f>'[1]сводка 2009'!M61</f>
        <v>0</v>
      </c>
      <c r="P55" s="21"/>
      <c r="Q55" s="21">
        <f>'[1]сводка 2010'!M61</f>
        <v>0</v>
      </c>
      <c r="R55" s="4" t="e">
        <f t="shared" si="9"/>
        <v>#DIV/0!</v>
      </c>
      <c r="S55" s="4"/>
      <c r="T55" s="4"/>
      <c r="U55" s="4">
        <f>'[1]ожид на 2010 год'!T61</f>
        <v>0</v>
      </c>
      <c r="V55" s="4">
        <f t="shared" si="2"/>
        <v>0</v>
      </c>
      <c r="W55" s="4" t="e">
        <f t="shared" si="3"/>
        <v>#DIV/0!</v>
      </c>
      <c r="X55" s="4">
        <f>X56</f>
        <v>0</v>
      </c>
      <c r="Y55" s="4">
        <f t="shared" si="4"/>
        <v>0</v>
      </c>
      <c r="Z55" s="4" t="e">
        <f t="shared" si="5"/>
        <v>#REF!</v>
      </c>
      <c r="AA55" s="4" t="e">
        <f t="shared" si="6"/>
        <v>#DIV/0!</v>
      </c>
      <c r="AB55" s="4" t="e">
        <f t="shared" si="7"/>
        <v>#REF!</v>
      </c>
      <c r="AC55" s="4" t="e">
        <f t="shared" si="8"/>
        <v>#DIV/0!</v>
      </c>
    </row>
    <row r="56" spans="1:29" ht="33.75" hidden="1" x14ac:dyDescent="0.2">
      <c r="A56" s="26" t="s">
        <v>537</v>
      </c>
      <c r="B56" s="44" t="s">
        <v>538</v>
      </c>
      <c r="C56" s="27"/>
      <c r="D56" s="27"/>
      <c r="E56" s="21">
        <f>'[1]январь 2010г.'!C62</f>
        <v>0</v>
      </c>
      <c r="F56" s="21"/>
      <c r="G56" s="21">
        <f>'[1]январь 2010г.'!D62</f>
        <v>0</v>
      </c>
      <c r="H56" s="21"/>
      <c r="I56" s="21">
        <f>'[1]сводка 2009'!M62-'[1]сводка 2009'!L62</f>
        <v>0</v>
      </c>
      <c r="J56" s="22">
        <f>'[1]сводка 2010'!M62-'[1]сводка 2010'!L62</f>
        <v>0</v>
      </c>
      <c r="K56" s="4">
        <f t="shared" si="0"/>
        <v>0</v>
      </c>
      <c r="L56" s="22">
        <f>'[1]сводка 2009'!M62</f>
        <v>0</v>
      </c>
      <c r="M56" s="4">
        <f>'[1]сводка 2010'!M62</f>
        <v>0</v>
      </c>
      <c r="N56" s="4">
        <f t="shared" si="1"/>
        <v>0</v>
      </c>
      <c r="O56" s="21">
        <f>'[1]сводка 2009'!M62</f>
        <v>0</v>
      </c>
      <c r="P56" s="21"/>
      <c r="Q56" s="21">
        <f>'[1]сводка 2010'!M62</f>
        <v>0</v>
      </c>
      <c r="R56" s="4" t="e">
        <f t="shared" si="9"/>
        <v>#DIV/0!</v>
      </c>
      <c r="S56" s="4"/>
      <c r="T56" s="4"/>
      <c r="U56" s="4">
        <f>'[1]ожид на 2010 год'!T62</f>
        <v>0</v>
      </c>
      <c r="V56" s="4">
        <f t="shared" si="2"/>
        <v>0</v>
      </c>
      <c r="W56" s="4" t="e">
        <f t="shared" si="3"/>
        <v>#DIV/0!</v>
      </c>
      <c r="X56" s="4"/>
      <c r="Y56" s="4">
        <f t="shared" si="4"/>
        <v>0</v>
      </c>
      <c r="Z56" s="4" t="e">
        <f t="shared" si="5"/>
        <v>#REF!</v>
      </c>
      <c r="AA56" s="4" t="e">
        <f t="shared" si="6"/>
        <v>#DIV/0!</v>
      </c>
      <c r="AB56" s="4" t="e">
        <f t="shared" si="7"/>
        <v>#REF!</v>
      </c>
      <c r="AC56" s="4" t="e">
        <f t="shared" si="8"/>
        <v>#DIV/0!</v>
      </c>
    </row>
    <row r="57" spans="1:29" hidden="1" x14ac:dyDescent="0.2">
      <c r="A57" s="26" t="s">
        <v>362</v>
      </c>
      <c r="B57" s="44" t="s">
        <v>387</v>
      </c>
      <c r="C57" s="27"/>
      <c r="D57" s="27"/>
      <c r="E57" s="21">
        <f>'[1]январь 2010г.'!C63</f>
        <v>0</v>
      </c>
      <c r="F57" s="21"/>
      <c r="G57" s="21">
        <f>'[1]январь 2010г.'!D63</f>
        <v>0</v>
      </c>
      <c r="H57" s="21">
        <f>H58+H59</f>
        <v>0</v>
      </c>
      <c r="I57" s="21">
        <f>'[1]сводка 2009'!M63-'[1]сводка 2009'!L63</f>
        <v>0.1</v>
      </c>
      <c r="J57" s="22">
        <f>'[1]сводка 2010'!M63-'[1]сводка 2010'!L63</f>
        <v>0</v>
      </c>
      <c r="K57" s="4">
        <f t="shared" si="0"/>
        <v>-0.1</v>
      </c>
      <c r="L57" s="22">
        <f>'[1]сводка 2009'!M63</f>
        <v>0.1</v>
      </c>
      <c r="M57" s="4">
        <f>'[1]сводка 2010'!M63</f>
        <v>0</v>
      </c>
      <c r="N57" s="4">
        <f t="shared" si="1"/>
        <v>-0.1</v>
      </c>
      <c r="O57" s="21">
        <f>'[1]сводка 2009'!M63</f>
        <v>0.1</v>
      </c>
      <c r="P57" s="21"/>
      <c r="Q57" s="21">
        <f>'[1]сводка 2010'!M63</f>
        <v>0</v>
      </c>
      <c r="R57" s="4" t="e">
        <f t="shared" si="9"/>
        <v>#DIV/0!</v>
      </c>
      <c r="S57" s="4"/>
      <c r="T57" s="4"/>
      <c r="U57" s="4">
        <f>'[1]ожид на 2010 год'!T63</f>
        <v>0</v>
      </c>
      <c r="V57" s="4">
        <f t="shared" si="2"/>
        <v>0</v>
      </c>
      <c r="W57" s="4" t="e">
        <f t="shared" si="3"/>
        <v>#DIV/0!</v>
      </c>
      <c r="X57" s="4">
        <f>X59</f>
        <v>0</v>
      </c>
      <c r="Y57" s="4">
        <f t="shared" si="4"/>
        <v>0</v>
      </c>
      <c r="Z57" s="4" t="e">
        <f t="shared" si="5"/>
        <v>#REF!</v>
      </c>
      <c r="AA57" s="4" t="e">
        <f t="shared" si="6"/>
        <v>#DIV/0!</v>
      </c>
      <c r="AB57" s="4" t="e">
        <f t="shared" si="7"/>
        <v>#REF!</v>
      </c>
      <c r="AC57" s="4" t="e">
        <f t="shared" si="8"/>
        <v>#DIV/0!</v>
      </c>
    </row>
    <row r="58" spans="1:29" hidden="1" x14ac:dyDescent="0.2">
      <c r="A58" s="26" t="s">
        <v>363</v>
      </c>
      <c r="B58" s="44" t="s">
        <v>364</v>
      </c>
      <c r="C58" s="27"/>
      <c r="D58" s="27"/>
      <c r="E58" s="21">
        <f>'[1]январь 2010г.'!C64</f>
        <v>0</v>
      </c>
      <c r="F58" s="21"/>
      <c r="G58" s="21">
        <f>'[1]январь 2010г.'!D64</f>
        <v>0</v>
      </c>
      <c r="H58" s="21"/>
      <c r="I58" s="21">
        <f>'[1]сводка 2009'!M64-'[1]сводка 2009'!L64</f>
        <v>0.1</v>
      </c>
      <c r="J58" s="22">
        <f>'[1]сводка 2010'!M64-'[1]сводка 2010'!L64</f>
        <v>0</v>
      </c>
      <c r="K58" s="4">
        <f t="shared" si="0"/>
        <v>-0.1</v>
      </c>
      <c r="L58" s="22">
        <f>'[1]сводка 2009'!M64</f>
        <v>0.1</v>
      </c>
      <c r="M58" s="4">
        <f>'[1]сводка 2010'!M64</f>
        <v>0</v>
      </c>
      <c r="N58" s="4">
        <f t="shared" si="1"/>
        <v>-0.1</v>
      </c>
      <c r="O58" s="21">
        <f>'[1]сводка 2009'!M64</f>
        <v>0.1</v>
      </c>
      <c r="P58" s="21"/>
      <c r="Q58" s="21">
        <f>'[1]сводка 2010'!M64</f>
        <v>0</v>
      </c>
      <c r="R58" s="4" t="e">
        <f t="shared" si="9"/>
        <v>#DIV/0!</v>
      </c>
      <c r="S58" s="4"/>
      <c r="T58" s="4"/>
      <c r="U58" s="4">
        <f>'[1]ожид на 2010 год'!T64</f>
        <v>0</v>
      </c>
      <c r="V58" s="4">
        <f t="shared" si="2"/>
        <v>0</v>
      </c>
      <c r="W58" s="4" t="e">
        <f t="shared" si="3"/>
        <v>#DIV/0!</v>
      </c>
      <c r="X58" s="4"/>
      <c r="Y58" s="4">
        <f t="shared" si="4"/>
        <v>0</v>
      </c>
      <c r="Z58" s="4" t="e">
        <f t="shared" si="5"/>
        <v>#REF!</v>
      </c>
      <c r="AA58" s="4" t="e">
        <f t="shared" si="6"/>
        <v>#DIV/0!</v>
      </c>
      <c r="AB58" s="4" t="e">
        <f t="shared" si="7"/>
        <v>#REF!</v>
      </c>
      <c r="AC58" s="4" t="e">
        <f t="shared" si="8"/>
        <v>#DIV/0!</v>
      </c>
    </row>
    <row r="59" spans="1:29" ht="22.5" hidden="1" x14ac:dyDescent="0.2">
      <c r="A59" s="26" t="s">
        <v>539</v>
      </c>
      <c r="B59" s="44" t="s">
        <v>105</v>
      </c>
      <c r="C59" s="27"/>
      <c r="D59" s="27"/>
      <c r="E59" s="21">
        <f>'[1]январь 2010г.'!C65</f>
        <v>0</v>
      </c>
      <c r="F59" s="21"/>
      <c r="G59" s="21">
        <f>'[1]январь 2010г.'!D65</f>
        <v>0</v>
      </c>
      <c r="H59" s="21">
        <f>H60+H61</f>
        <v>0</v>
      </c>
      <c r="I59" s="21">
        <f>'[1]сводка 2009'!M65-'[1]сводка 2009'!L65</f>
        <v>0</v>
      </c>
      <c r="J59" s="22">
        <f>'[1]сводка 2010'!M65-'[1]сводка 2010'!L65</f>
        <v>0</v>
      </c>
      <c r="K59" s="4">
        <f t="shared" si="0"/>
        <v>0</v>
      </c>
      <c r="L59" s="22">
        <f>'[1]сводка 2009'!M65</f>
        <v>0</v>
      </c>
      <c r="M59" s="4">
        <f>'[1]сводка 2010'!M65</f>
        <v>0</v>
      </c>
      <c r="N59" s="4">
        <f t="shared" si="1"/>
        <v>0</v>
      </c>
      <c r="O59" s="21">
        <f>'[1]сводка 2009'!M65</f>
        <v>0</v>
      </c>
      <c r="P59" s="21"/>
      <c r="Q59" s="21">
        <f>'[1]сводка 2010'!M65</f>
        <v>0</v>
      </c>
      <c r="R59" s="4" t="e">
        <f t="shared" si="9"/>
        <v>#DIV/0!</v>
      </c>
      <c r="S59" s="4"/>
      <c r="T59" s="4"/>
      <c r="U59" s="4">
        <f>'[1]ожид на 2010 год'!T65</f>
        <v>0</v>
      </c>
      <c r="V59" s="4">
        <f t="shared" si="2"/>
        <v>0</v>
      </c>
      <c r="W59" s="4" t="e">
        <f t="shared" si="3"/>
        <v>#DIV/0!</v>
      </c>
      <c r="X59" s="4"/>
      <c r="Y59" s="4">
        <f t="shared" si="4"/>
        <v>0</v>
      </c>
      <c r="Z59" s="4" t="e">
        <f t="shared" si="5"/>
        <v>#REF!</v>
      </c>
      <c r="AA59" s="4" t="e">
        <f t="shared" si="6"/>
        <v>#DIV/0!</v>
      </c>
      <c r="AB59" s="4" t="e">
        <f t="shared" si="7"/>
        <v>#REF!</v>
      </c>
      <c r="AC59" s="4" t="e">
        <f t="shared" si="8"/>
        <v>#DIV/0!</v>
      </c>
    </row>
    <row r="60" spans="1:29" ht="22.5" hidden="1" x14ac:dyDescent="0.2">
      <c r="A60" s="26" t="s">
        <v>540</v>
      </c>
      <c r="B60" s="44" t="s">
        <v>75</v>
      </c>
      <c r="C60" s="27"/>
      <c r="D60" s="27"/>
      <c r="E60" s="21">
        <f>'[1]январь 2010г.'!C66</f>
        <v>0</v>
      </c>
      <c r="F60" s="21"/>
      <c r="G60" s="21">
        <f>'[1]январь 2010г.'!D66</f>
        <v>0</v>
      </c>
      <c r="H60" s="21"/>
      <c r="I60" s="21">
        <f>'[1]сводка 2009'!M66-'[1]сводка 2009'!L66</f>
        <v>0</v>
      </c>
      <c r="J60" s="22">
        <f>'[1]сводка 2010'!M66-'[1]сводка 2010'!L66</f>
        <v>0</v>
      </c>
      <c r="K60" s="4">
        <f t="shared" si="0"/>
        <v>0</v>
      </c>
      <c r="L60" s="22">
        <f>'[1]сводка 2009'!M66</f>
        <v>0</v>
      </c>
      <c r="M60" s="4">
        <f>'[1]сводка 2010'!M66</f>
        <v>0</v>
      </c>
      <c r="N60" s="4">
        <f t="shared" si="1"/>
        <v>0</v>
      </c>
      <c r="O60" s="21">
        <f>'[1]сводка 2009'!M66</f>
        <v>0</v>
      </c>
      <c r="P60" s="21"/>
      <c r="Q60" s="21">
        <f>'[1]сводка 2010'!M66</f>
        <v>0</v>
      </c>
      <c r="R60" s="4" t="e">
        <f t="shared" si="9"/>
        <v>#DIV/0!</v>
      </c>
      <c r="S60" s="4"/>
      <c r="T60" s="4"/>
      <c r="U60" s="4">
        <f>'[1]ожид на 2010 год'!T66</f>
        <v>0</v>
      </c>
      <c r="V60" s="4">
        <f t="shared" si="2"/>
        <v>0</v>
      </c>
      <c r="W60" s="4" t="e">
        <f t="shared" si="3"/>
        <v>#DIV/0!</v>
      </c>
      <c r="X60" s="4">
        <f>X61+X62</f>
        <v>0</v>
      </c>
      <c r="Y60" s="4">
        <f t="shared" si="4"/>
        <v>0</v>
      </c>
      <c r="Z60" s="4" t="e">
        <f t="shared" si="5"/>
        <v>#REF!</v>
      </c>
      <c r="AA60" s="4" t="e">
        <f t="shared" si="6"/>
        <v>#DIV/0!</v>
      </c>
      <c r="AB60" s="4" t="e">
        <f t="shared" si="7"/>
        <v>#REF!</v>
      </c>
      <c r="AC60" s="4" t="e">
        <f t="shared" si="8"/>
        <v>#DIV/0!</v>
      </c>
    </row>
    <row r="61" spans="1:29" ht="22.5" hidden="1" x14ac:dyDescent="0.2">
      <c r="A61" s="26" t="s">
        <v>76</v>
      </c>
      <c r="B61" s="44" t="s">
        <v>64</v>
      </c>
      <c r="C61" s="27"/>
      <c r="D61" s="27"/>
      <c r="E61" s="21">
        <f>'[1]январь 2010г.'!C67</f>
        <v>0</v>
      </c>
      <c r="F61" s="21"/>
      <c r="G61" s="21">
        <f>'[1]январь 2010г.'!D67</f>
        <v>0</v>
      </c>
      <c r="H61" s="21"/>
      <c r="I61" s="21">
        <f>'[1]сводка 2009'!M67-'[1]сводка 2009'!L67</f>
        <v>0</v>
      </c>
      <c r="J61" s="22">
        <f>'[1]сводка 2010'!M67-'[1]сводка 2010'!L67</f>
        <v>0</v>
      </c>
      <c r="K61" s="4">
        <f t="shared" si="0"/>
        <v>0</v>
      </c>
      <c r="L61" s="22">
        <f>'[1]сводка 2009'!M67</f>
        <v>0</v>
      </c>
      <c r="M61" s="4">
        <f>'[1]сводка 2010'!M67</f>
        <v>0</v>
      </c>
      <c r="N61" s="4">
        <f t="shared" si="1"/>
        <v>0</v>
      </c>
      <c r="O61" s="21">
        <f>'[1]сводка 2009'!M67</f>
        <v>0</v>
      </c>
      <c r="P61" s="21"/>
      <c r="Q61" s="21">
        <f>'[1]сводка 2010'!M67</f>
        <v>0</v>
      </c>
      <c r="R61" s="4" t="e">
        <f t="shared" si="9"/>
        <v>#DIV/0!</v>
      </c>
      <c r="S61" s="4"/>
      <c r="T61" s="4"/>
      <c r="U61" s="4">
        <f>'[1]ожид на 2010 год'!T67</f>
        <v>0</v>
      </c>
      <c r="V61" s="4">
        <f t="shared" si="2"/>
        <v>0</v>
      </c>
      <c r="W61" s="4" t="e">
        <f t="shared" si="3"/>
        <v>#DIV/0!</v>
      </c>
      <c r="X61" s="4"/>
      <c r="Y61" s="4">
        <f t="shared" si="4"/>
        <v>0</v>
      </c>
      <c r="Z61" s="4" t="e">
        <f t="shared" si="5"/>
        <v>#REF!</v>
      </c>
      <c r="AA61" s="4" t="e">
        <f t="shared" si="6"/>
        <v>#DIV/0!</v>
      </c>
      <c r="AB61" s="4" t="e">
        <f t="shared" si="7"/>
        <v>#REF!</v>
      </c>
      <c r="AC61" s="4" t="e">
        <f t="shared" si="8"/>
        <v>#DIV/0!</v>
      </c>
    </row>
    <row r="62" spans="1:29" ht="22.5" hidden="1" x14ac:dyDescent="0.2">
      <c r="A62" s="26" t="s">
        <v>106</v>
      </c>
      <c r="B62" s="44" t="s">
        <v>79</v>
      </c>
      <c r="C62" s="27"/>
      <c r="D62" s="27"/>
      <c r="E62" s="21">
        <f>'[1]январь 2010г.'!C68</f>
        <v>0</v>
      </c>
      <c r="F62" s="21"/>
      <c r="G62" s="21">
        <f>'[1]январь 2010г.'!D68</f>
        <v>0</v>
      </c>
      <c r="H62" s="21">
        <f>H63+H64</f>
        <v>0</v>
      </c>
      <c r="I62" s="21">
        <f>'[1]сводка 2009'!M68-'[1]сводка 2009'!L68</f>
        <v>0</v>
      </c>
      <c r="J62" s="22">
        <f>'[1]сводка 2010'!M68-'[1]сводка 2010'!L68</f>
        <v>0</v>
      </c>
      <c r="K62" s="4">
        <f t="shared" si="0"/>
        <v>0</v>
      </c>
      <c r="L62" s="22">
        <f>'[1]сводка 2009'!M68</f>
        <v>0</v>
      </c>
      <c r="M62" s="4">
        <f>'[1]сводка 2010'!M68</f>
        <v>0</v>
      </c>
      <c r="N62" s="4">
        <f t="shared" si="1"/>
        <v>0</v>
      </c>
      <c r="O62" s="21">
        <f>'[1]сводка 2009'!M68</f>
        <v>0</v>
      </c>
      <c r="P62" s="21"/>
      <c r="Q62" s="21">
        <f>'[1]сводка 2010'!M68</f>
        <v>0</v>
      </c>
      <c r="R62" s="4" t="e">
        <f t="shared" si="9"/>
        <v>#DIV/0!</v>
      </c>
      <c r="S62" s="4"/>
      <c r="T62" s="4"/>
      <c r="U62" s="4">
        <f>'[1]ожид на 2010 год'!T68</f>
        <v>0</v>
      </c>
      <c r="V62" s="4">
        <f t="shared" si="2"/>
        <v>0</v>
      </c>
      <c r="W62" s="4" t="e">
        <f t="shared" si="3"/>
        <v>#DIV/0!</v>
      </c>
      <c r="X62" s="4"/>
      <c r="Y62" s="4">
        <f t="shared" si="4"/>
        <v>0</v>
      </c>
      <c r="Z62" s="4" t="e">
        <f t="shared" si="5"/>
        <v>#REF!</v>
      </c>
      <c r="AA62" s="4" t="e">
        <f t="shared" si="6"/>
        <v>#DIV/0!</v>
      </c>
      <c r="AB62" s="4" t="e">
        <f t="shared" si="7"/>
        <v>#REF!</v>
      </c>
      <c r="AC62" s="4" t="e">
        <f t="shared" si="8"/>
        <v>#DIV/0!</v>
      </c>
    </row>
    <row r="63" spans="1:29" ht="16.5" hidden="1" customHeight="1" x14ac:dyDescent="0.2">
      <c r="A63" s="26" t="s">
        <v>80</v>
      </c>
      <c r="B63" s="44" t="s">
        <v>81</v>
      </c>
      <c r="C63" s="27"/>
      <c r="D63" s="27"/>
      <c r="E63" s="21">
        <f>'[1]январь 2010г.'!C69</f>
        <v>0</v>
      </c>
      <c r="F63" s="21"/>
      <c r="G63" s="21">
        <f>'[1]январь 2010г.'!D69</f>
        <v>0</v>
      </c>
      <c r="H63" s="21"/>
      <c r="I63" s="21">
        <f>'[1]сводка 2009'!M69-'[1]сводка 2009'!L69</f>
        <v>0</v>
      </c>
      <c r="J63" s="22">
        <f>'[1]сводка 2010'!M69-'[1]сводка 2010'!L69</f>
        <v>0</v>
      </c>
      <c r="K63" s="4">
        <f t="shared" si="0"/>
        <v>0</v>
      </c>
      <c r="L63" s="22">
        <f>'[1]сводка 2009'!M69</f>
        <v>0</v>
      </c>
      <c r="M63" s="4">
        <f>'[1]сводка 2010'!M69</f>
        <v>0</v>
      </c>
      <c r="N63" s="4">
        <f t="shared" si="1"/>
        <v>0</v>
      </c>
      <c r="O63" s="21">
        <f>'[1]сводка 2009'!M69</f>
        <v>0</v>
      </c>
      <c r="P63" s="21"/>
      <c r="Q63" s="21">
        <f>'[1]сводка 2010'!M69</f>
        <v>0</v>
      </c>
      <c r="R63" s="4" t="e">
        <f t="shared" si="9"/>
        <v>#DIV/0!</v>
      </c>
      <c r="S63" s="4"/>
      <c r="T63" s="4"/>
      <c r="U63" s="4">
        <f>'[1]ожид на 2010 год'!T69</f>
        <v>0</v>
      </c>
      <c r="V63" s="4">
        <f t="shared" si="2"/>
        <v>0</v>
      </c>
      <c r="W63" s="4" t="e">
        <f t="shared" si="3"/>
        <v>#DIV/0!</v>
      </c>
      <c r="X63" s="4">
        <f>X64+X67+X70+X76</f>
        <v>0</v>
      </c>
      <c r="Y63" s="4">
        <f t="shared" si="4"/>
        <v>0</v>
      </c>
      <c r="Z63" s="4" t="e">
        <f t="shared" si="5"/>
        <v>#REF!</v>
      </c>
      <c r="AA63" s="4" t="e">
        <f t="shared" si="6"/>
        <v>#DIV/0!</v>
      </c>
      <c r="AB63" s="4" t="e">
        <f t="shared" si="7"/>
        <v>#REF!</v>
      </c>
      <c r="AC63" s="4" t="e">
        <f t="shared" si="8"/>
        <v>#DIV/0!</v>
      </c>
    </row>
    <row r="64" spans="1:29" ht="16.5" hidden="1" customHeight="1" x14ac:dyDescent="0.2">
      <c r="A64" s="26" t="s">
        <v>82</v>
      </c>
      <c r="B64" s="44" t="s">
        <v>83</v>
      </c>
      <c r="C64" s="27"/>
      <c r="D64" s="27"/>
      <c r="E64" s="21">
        <f>'[1]январь 2010г.'!C70</f>
        <v>0</v>
      </c>
      <c r="F64" s="21"/>
      <c r="G64" s="21">
        <f>'[1]январь 2010г.'!D70</f>
        <v>0</v>
      </c>
      <c r="H64" s="21"/>
      <c r="I64" s="21">
        <f>'[1]сводка 2009'!M70-'[1]сводка 2009'!L70</f>
        <v>0</v>
      </c>
      <c r="J64" s="22">
        <f>'[1]сводка 2010'!M70-'[1]сводка 2010'!L70</f>
        <v>0</v>
      </c>
      <c r="K64" s="4">
        <f t="shared" si="0"/>
        <v>0</v>
      </c>
      <c r="L64" s="22">
        <f>'[1]сводка 2009'!M70</f>
        <v>0</v>
      </c>
      <c r="M64" s="4">
        <f>'[1]сводка 2010'!M70</f>
        <v>0</v>
      </c>
      <c r="N64" s="4">
        <f t="shared" si="1"/>
        <v>0</v>
      </c>
      <c r="O64" s="21">
        <f>'[1]сводка 2009'!M70</f>
        <v>0</v>
      </c>
      <c r="P64" s="21"/>
      <c r="Q64" s="21">
        <f>'[1]сводка 2010'!M70</f>
        <v>0</v>
      </c>
      <c r="R64" s="4" t="e">
        <f t="shared" si="9"/>
        <v>#DIV/0!</v>
      </c>
      <c r="S64" s="4"/>
      <c r="T64" s="4"/>
      <c r="U64" s="4">
        <f>'[1]ожид на 2010 год'!T70</f>
        <v>0</v>
      </c>
      <c r="V64" s="4">
        <f t="shared" si="2"/>
        <v>0</v>
      </c>
      <c r="W64" s="4" t="e">
        <f t="shared" si="3"/>
        <v>#DIV/0!</v>
      </c>
      <c r="X64" s="4">
        <f>X66</f>
        <v>0</v>
      </c>
      <c r="Y64" s="4">
        <f t="shared" si="4"/>
        <v>0</v>
      </c>
      <c r="Z64" s="4" t="e">
        <f t="shared" si="5"/>
        <v>#REF!</v>
      </c>
      <c r="AA64" s="4" t="e">
        <f t="shared" si="6"/>
        <v>#DIV/0!</v>
      </c>
      <c r="AB64" s="4" t="e">
        <f t="shared" si="7"/>
        <v>#REF!</v>
      </c>
      <c r="AC64" s="4" t="e">
        <f t="shared" si="8"/>
        <v>#DIV/0!</v>
      </c>
    </row>
    <row r="65" spans="1:29" ht="16.5" hidden="1" customHeight="1" x14ac:dyDescent="0.2">
      <c r="A65" s="26" t="s">
        <v>65</v>
      </c>
      <c r="B65" s="44" t="s">
        <v>131</v>
      </c>
      <c r="C65" s="27"/>
      <c r="D65" s="27"/>
      <c r="E65" s="21">
        <f>'[1]январь 2010г.'!C71</f>
        <v>0</v>
      </c>
      <c r="F65" s="21"/>
      <c r="G65" s="21">
        <f>'[1]январь 2010г.'!D71</f>
        <v>0</v>
      </c>
      <c r="H65" s="21">
        <f>H66+H69+H72+H75+H78</f>
        <v>0</v>
      </c>
      <c r="I65" s="21">
        <f>'[1]сводка 2009'!M71-'[1]сводка 2009'!L71</f>
        <v>0</v>
      </c>
      <c r="J65" s="22">
        <f>'[1]сводка 2010'!M71-'[1]сводка 2010'!L71</f>
        <v>0.1</v>
      </c>
      <c r="K65" s="4">
        <f t="shared" si="0"/>
        <v>0.1</v>
      </c>
      <c r="L65" s="22">
        <f>'[1]сводка 2009'!M71</f>
        <v>0</v>
      </c>
      <c r="M65" s="4">
        <f>'[1]сводка 2010'!M71</f>
        <v>0.1</v>
      </c>
      <c r="N65" s="4">
        <f t="shared" si="1"/>
        <v>0.1</v>
      </c>
      <c r="O65" s="21">
        <f>'[1]сводка 2009'!M71</f>
        <v>0</v>
      </c>
      <c r="P65" s="21"/>
      <c r="Q65" s="21">
        <f>'[1]сводка 2010'!M71</f>
        <v>0.1</v>
      </c>
      <c r="R65" s="4" t="e">
        <f t="shared" si="9"/>
        <v>#DIV/0!</v>
      </c>
      <c r="S65" s="4"/>
      <c r="T65" s="4"/>
      <c r="U65" s="4">
        <f>'[1]ожид на 2010 год'!T71</f>
        <v>0</v>
      </c>
      <c r="V65" s="4">
        <f t="shared" si="2"/>
        <v>0</v>
      </c>
      <c r="W65" s="4" t="e">
        <f t="shared" si="3"/>
        <v>#DIV/0!</v>
      </c>
      <c r="X65" s="4"/>
      <c r="Y65" s="4">
        <f t="shared" si="4"/>
        <v>0</v>
      </c>
      <c r="Z65" s="4" t="e">
        <f t="shared" si="5"/>
        <v>#REF!</v>
      </c>
      <c r="AA65" s="4" t="e">
        <f t="shared" si="6"/>
        <v>#DIV/0!</v>
      </c>
      <c r="AB65" s="4" t="e">
        <f t="shared" si="7"/>
        <v>#REF!</v>
      </c>
      <c r="AC65" s="4" t="e">
        <f t="shared" si="8"/>
        <v>#DIV/0!</v>
      </c>
    </row>
    <row r="66" spans="1:29" ht="16.5" hidden="1" customHeight="1" x14ac:dyDescent="0.2">
      <c r="A66" s="26" t="s">
        <v>66</v>
      </c>
      <c r="B66" s="44" t="s">
        <v>208</v>
      </c>
      <c r="C66" s="27"/>
      <c r="D66" s="27"/>
      <c r="E66" s="21">
        <f>'[1]январь 2010г.'!C72</f>
        <v>0</v>
      </c>
      <c r="F66" s="21"/>
      <c r="G66" s="21">
        <f>'[1]январь 2010г.'!D72</f>
        <v>0</v>
      </c>
      <c r="H66" s="21">
        <f>H67+H68</f>
        <v>0</v>
      </c>
      <c r="I66" s="21">
        <f>'[1]сводка 2009'!M72-'[1]сводка 2009'!L72</f>
        <v>0</v>
      </c>
      <c r="J66" s="22">
        <f>'[1]сводка 2010'!M72-'[1]сводка 2010'!L72</f>
        <v>0</v>
      </c>
      <c r="K66" s="4">
        <f t="shared" si="0"/>
        <v>0</v>
      </c>
      <c r="L66" s="22">
        <f>'[1]сводка 2009'!M72</f>
        <v>0</v>
      </c>
      <c r="M66" s="4">
        <f>'[1]сводка 2010'!M72</f>
        <v>0</v>
      </c>
      <c r="N66" s="4">
        <f t="shared" si="1"/>
        <v>0</v>
      </c>
      <c r="O66" s="21">
        <f>'[1]сводка 2009'!M72</f>
        <v>0</v>
      </c>
      <c r="P66" s="21"/>
      <c r="Q66" s="21">
        <f>'[1]сводка 2010'!M72</f>
        <v>0</v>
      </c>
      <c r="R66" s="4" t="e">
        <f t="shared" si="9"/>
        <v>#DIV/0!</v>
      </c>
      <c r="S66" s="4"/>
      <c r="T66" s="4"/>
      <c r="U66" s="4">
        <f>'[1]ожид на 2010 год'!T72</f>
        <v>0</v>
      </c>
      <c r="V66" s="4">
        <f t="shared" si="2"/>
        <v>0</v>
      </c>
      <c r="W66" s="4" t="e">
        <f t="shared" si="3"/>
        <v>#DIV/0!</v>
      </c>
      <c r="X66" s="4"/>
      <c r="Y66" s="4">
        <f t="shared" si="4"/>
        <v>0</v>
      </c>
      <c r="Z66" s="4" t="e">
        <f t="shared" si="5"/>
        <v>#REF!</v>
      </c>
      <c r="AA66" s="4" t="e">
        <f t="shared" si="6"/>
        <v>#DIV/0!</v>
      </c>
      <c r="AB66" s="4" t="e">
        <f t="shared" si="7"/>
        <v>#REF!</v>
      </c>
      <c r="AC66" s="4" t="e">
        <f t="shared" si="8"/>
        <v>#DIV/0!</v>
      </c>
    </row>
    <row r="67" spans="1:29" ht="16.5" hidden="1" customHeight="1" x14ac:dyDescent="0.2">
      <c r="A67" s="26" t="s">
        <v>67</v>
      </c>
      <c r="B67" s="44" t="s">
        <v>68</v>
      </c>
      <c r="C67" s="27"/>
      <c r="D67" s="27"/>
      <c r="E67" s="21">
        <f>'[1]январь 2010г.'!C73</f>
        <v>0</v>
      </c>
      <c r="F67" s="21"/>
      <c r="G67" s="21">
        <f>'[1]январь 2010г.'!D73</f>
        <v>0</v>
      </c>
      <c r="H67" s="21"/>
      <c r="I67" s="21">
        <f>'[1]сводка 2009'!M73-'[1]сводка 2009'!L73</f>
        <v>0</v>
      </c>
      <c r="J67" s="22">
        <f>'[1]сводка 2010'!M73-'[1]сводка 2010'!L73</f>
        <v>0</v>
      </c>
      <c r="K67" s="4">
        <f t="shared" si="0"/>
        <v>0</v>
      </c>
      <c r="L67" s="22">
        <f>'[1]сводка 2009'!M73</f>
        <v>0</v>
      </c>
      <c r="M67" s="4">
        <f>'[1]сводка 2010'!M73</f>
        <v>0</v>
      </c>
      <c r="N67" s="4">
        <f t="shared" si="1"/>
        <v>0</v>
      </c>
      <c r="O67" s="21">
        <f>'[1]сводка 2009'!M73</f>
        <v>0</v>
      </c>
      <c r="P67" s="21"/>
      <c r="Q67" s="21">
        <f>'[1]сводка 2010'!M73</f>
        <v>0</v>
      </c>
      <c r="R67" s="4" t="e">
        <f t="shared" si="9"/>
        <v>#DIV/0!</v>
      </c>
      <c r="S67" s="4"/>
      <c r="T67" s="4"/>
      <c r="U67" s="4">
        <f>'[1]ожид на 2010 год'!T73</f>
        <v>0</v>
      </c>
      <c r="V67" s="4">
        <f t="shared" si="2"/>
        <v>0</v>
      </c>
      <c r="W67" s="4" t="e">
        <f t="shared" si="3"/>
        <v>#DIV/0!</v>
      </c>
      <c r="X67" s="4"/>
      <c r="Y67" s="4">
        <f t="shared" si="4"/>
        <v>0</v>
      </c>
      <c r="Z67" s="4" t="e">
        <f t="shared" si="5"/>
        <v>#REF!</v>
      </c>
      <c r="AA67" s="4" t="e">
        <f t="shared" si="6"/>
        <v>#DIV/0!</v>
      </c>
      <c r="AB67" s="4" t="e">
        <f t="shared" si="7"/>
        <v>#REF!</v>
      </c>
      <c r="AC67" s="4" t="e">
        <f t="shared" si="8"/>
        <v>#DIV/0!</v>
      </c>
    </row>
    <row r="68" spans="1:29" ht="16.5" hidden="1" customHeight="1" x14ac:dyDescent="0.2">
      <c r="A68" s="26" t="s">
        <v>69</v>
      </c>
      <c r="B68" s="44" t="s">
        <v>406</v>
      </c>
      <c r="C68" s="27"/>
      <c r="D68" s="27"/>
      <c r="E68" s="21">
        <f>'[1]январь 2010г.'!C74</f>
        <v>0</v>
      </c>
      <c r="F68" s="21"/>
      <c r="G68" s="21">
        <f>'[1]январь 2010г.'!D74</f>
        <v>0</v>
      </c>
      <c r="H68" s="21"/>
      <c r="I68" s="21">
        <f>'[1]сводка 2009'!M74-'[1]сводка 2009'!L74</f>
        <v>0</v>
      </c>
      <c r="J68" s="22">
        <f>'[1]сводка 2010'!M74-'[1]сводка 2010'!L74</f>
        <v>0</v>
      </c>
      <c r="K68" s="4">
        <f t="shared" si="0"/>
        <v>0</v>
      </c>
      <c r="L68" s="22">
        <f>'[1]сводка 2009'!M74</f>
        <v>0</v>
      </c>
      <c r="M68" s="4">
        <f>'[1]сводка 2010'!M74</f>
        <v>0</v>
      </c>
      <c r="N68" s="4">
        <f t="shared" si="1"/>
        <v>0</v>
      </c>
      <c r="O68" s="21">
        <f>'[1]сводка 2009'!M74</f>
        <v>0</v>
      </c>
      <c r="P68" s="21"/>
      <c r="Q68" s="21">
        <f>'[1]сводка 2010'!M74</f>
        <v>0</v>
      </c>
      <c r="R68" s="4" t="e">
        <f t="shared" si="9"/>
        <v>#DIV/0!</v>
      </c>
      <c r="S68" s="4"/>
      <c r="T68" s="4"/>
      <c r="U68" s="4">
        <f>'[1]ожид на 2010 год'!T74</f>
        <v>0</v>
      </c>
      <c r="V68" s="4">
        <f t="shared" si="2"/>
        <v>0</v>
      </c>
      <c r="W68" s="4" t="e">
        <f t="shared" si="3"/>
        <v>#DIV/0!</v>
      </c>
      <c r="X68" s="4" t="s">
        <v>239</v>
      </c>
      <c r="Y68" s="4" t="e">
        <f t="shared" si="4"/>
        <v>#VALUE!</v>
      </c>
      <c r="Z68" s="4" t="e">
        <f t="shared" si="5"/>
        <v>#VALUE!</v>
      </c>
      <c r="AA68" s="4" t="e">
        <f t="shared" si="6"/>
        <v>#VALUE!</v>
      </c>
      <c r="AB68" s="4" t="e">
        <f t="shared" si="7"/>
        <v>#VALUE!</v>
      </c>
      <c r="AC68" s="4" t="e">
        <f t="shared" si="8"/>
        <v>#VALUE!</v>
      </c>
    </row>
    <row r="69" spans="1:29" ht="16.5" hidden="1" customHeight="1" x14ac:dyDescent="0.2">
      <c r="A69" s="26" t="s">
        <v>407</v>
      </c>
      <c r="B69" s="44" t="s">
        <v>209</v>
      </c>
      <c r="C69" s="27"/>
      <c r="D69" s="27"/>
      <c r="E69" s="21">
        <f>'[1]январь 2010г.'!C75</f>
        <v>0</v>
      </c>
      <c r="F69" s="21"/>
      <c r="G69" s="21">
        <f>'[1]январь 2010г.'!D75</f>
        <v>0</v>
      </c>
      <c r="H69" s="21">
        <f>H70+H71</f>
        <v>0</v>
      </c>
      <c r="I69" s="21">
        <f>'[1]сводка 2009'!M75-'[1]сводка 2009'!L75</f>
        <v>0</v>
      </c>
      <c r="J69" s="22">
        <f>'[1]сводка 2010'!M75-'[1]сводка 2010'!L75</f>
        <v>0</v>
      </c>
      <c r="K69" s="4">
        <f t="shared" si="0"/>
        <v>0</v>
      </c>
      <c r="L69" s="22">
        <f>'[1]сводка 2009'!M75</f>
        <v>0</v>
      </c>
      <c r="M69" s="4">
        <f>'[1]сводка 2010'!M75</f>
        <v>0</v>
      </c>
      <c r="N69" s="4">
        <f t="shared" si="1"/>
        <v>0</v>
      </c>
      <c r="O69" s="21">
        <f>'[1]сводка 2009'!M75</f>
        <v>0</v>
      </c>
      <c r="P69" s="21"/>
      <c r="Q69" s="21">
        <f>'[1]сводка 2010'!M75</f>
        <v>0</v>
      </c>
      <c r="R69" s="4" t="e">
        <f t="shared" si="9"/>
        <v>#DIV/0!</v>
      </c>
      <c r="S69" s="4"/>
      <c r="T69" s="4"/>
      <c r="U69" s="4">
        <f>'[1]ожид на 2010 год'!T75</f>
        <v>0</v>
      </c>
      <c r="V69" s="4">
        <f t="shared" si="2"/>
        <v>0</v>
      </c>
      <c r="W69" s="4" t="e">
        <f t="shared" si="3"/>
        <v>#DIV/0!</v>
      </c>
      <c r="X69" s="4"/>
      <c r="Y69" s="4">
        <f t="shared" si="4"/>
        <v>0</v>
      </c>
      <c r="Z69" s="4" t="e">
        <f t="shared" si="5"/>
        <v>#REF!</v>
      </c>
      <c r="AA69" s="4" t="e">
        <f t="shared" si="6"/>
        <v>#DIV/0!</v>
      </c>
      <c r="AB69" s="4" t="e">
        <f t="shared" si="7"/>
        <v>#REF!</v>
      </c>
      <c r="AC69" s="4" t="e">
        <f t="shared" si="8"/>
        <v>#DIV/0!</v>
      </c>
    </row>
    <row r="70" spans="1:29" ht="16.5" hidden="1" customHeight="1" x14ac:dyDescent="0.2">
      <c r="A70" s="26" t="s">
        <v>408</v>
      </c>
      <c r="B70" s="44" t="s">
        <v>409</v>
      </c>
      <c r="C70" s="27"/>
      <c r="D70" s="27"/>
      <c r="E70" s="21">
        <f>'[1]январь 2010г.'!C76</f>
        <v>0</v>
      </c>
      <c r="F70" s="21"/>
      <c r="G70" s="21">
        <f>'[1]январь 2010г.'!D76</f>
        <v>0</v>
      </c>
      <c r="H70" s="21"/>
      <c r="I70" s="21">
        <f>'[1]сводка 2009'!M76-'[1]сводка 2009'!L76</f>
        <v>0</v>
      </c>
      <c r="J70" s="22">
        <f>'[1]сводка 2010'!M76-'[1]сводка 2010'!L76</f>
        <v>0</v>
      </c>
      <c r="K70" s="4">
        <f t="shared" si="0"/>
        <v>0</v>
      </c>
      <c r="L70" s="22">
        <f>'[1]сводка 2009'!M76</f>
        <v>0</v>
      </c>
      <c r="M70" s="4">
        <f>'[1]сводка 2010'!M76</f>
        <v>0</v>
      </c>
      <c r="N70" s="4">
        <f t="shared" si="1"/>
        <v>0</v>
      </c>
      <c r="O70" s="21">
        <f>'[1]сводка 2009'!M76</f>
        <v>0</v>
      </c>
      <c r="P70" s="21"/>
      <c r="Q70" s="21">
        <f>'[1]сводка 2010'!M76</f>
        <v>0</v>
      </c>
      <c r="R70" s="4" t="e">
        <f t="shared" si="9"/>
        <v>#DIV/0!</v>
      </c>
      <c r="S70" s="4"/>
      <c r="T70" s="4"/>
      <c r="U70" s="4">
        <f>'[1]ожид на 2010 год'!T76</f>
        <v>0</v>
      </c>
      <c r="V70" s="4">
        <f t="shared" si="2"/>
        <v>0</v>
      </c>
      <c r="W70" s="4" t="e">
        <f t="shared" si="3"/>
        <v>#DIV/0!</v>
      </c>
      <c r="X70" s="4"/>
      <c r="Y70" s="4">
        <f t="shared" si="4"/>
        <v>0</v>
      </c>
      <c r="Z70" s="4" t="e">
        <f t="shared" si="5"/>
        <v>#REF!</v>
      </c>
      <c r="AA70" s="4" t="e">
        <f t="shared" si="6"/>
        <v>#DIV/0!</v>
      </c>
      <c r="AB70" s="4" t="e">
        <f t="shared" si="7"/>
        <v>#REF!</v>
      </c>
      <c r="AC70" s="4" t="e">
        <f t="shared" si="8"/>
        <v>#DIV/0!</v>
      </c>
    </row>
    <row r="71" spans="1:29" ht="16.5" hidden="1" customHeight="1" x14ac:dyDescent="0.2">
      <c r="A71" s="26" t="s">
        <v>421</v>
      </c>
      <c r="B71" s="44" t="s">
        <v>422</v>
      </c>
      <c r="C71" s="27"/>
      <c r="D71" s="27"/>
      <c r="E71" s="21">
        <f>'[1]январь 2010г.'!C77</f>
        <v>0</v>
      </c>
      <c r="F71" s="21"/>
      <c r="G71" s="21">
        <f>'[1]январь 2010г.'!D77</f>
        <v>0</v>
      </c>
      <c r="H71" s="21"/>
      <c r="I71" s="21">
        <f>'[1]сводка 2009'!M77-'[1]сводка 2009'!L77</f>
        <v>0</v>
      </c>
      <c r="J71" s="22">
        <f>'[1]сводка 2010'!M77-'[1]сводка 2010'!L77</f>
        <v>0</v>
      </c>
      <c r="K71" s="4">
        <f t="shared" ref="K71:K134" si="10">J71-I71</f>
        <v>0</v>
      </c>
      <c r="L71" s="22">
        <f>'[1]сводка 2009'!M77</f>
        <v>0</v>
      </c>
      <c r="M71" s="4">
        <f>'[1]сводка 2010'!M77</f>
        <v>0</v>
      </c>
      <c r="N71" s="4">
        <f t="shared" ref="N71:N134" si="11">M71-L71</f>
        <v>0</v>
      </c>
      <c r="O71" s="21">
        <f>'[1]сводка 2009'!M77</f>
        <v>0</v>
      </c>
      <c r="P71" s="21"/>
      <c r="Q71" s="21">
        <f>'[1]сводка 2010'!M77</f>
        <v>0</v>
      </c>
      <c r="R71" s="4" t="e">
        <f t="shared" si="9"/>
        <v>#DIV/0!</v>
      </c>
      <c r="S71" s="4"/>
      <c r="T71" s="4"/>
      <c r="U71" s="4">
        <f>'[1]ожид на 2010 год'!T77</f>
        <v>0</v>
      </c>
      <c r="V71" s="4">
        <f t="shared" ref="V71:V134" si="12">U71-E71</f>
        <v>0</v>
      </c>
      <c r="W71" s="4" t="e">
        <f t="shared" ref="W71:W78" si="13">U71/E71*100</f>
        <v>#DIV/0!</v>
      </c>
      <c r="X71" s="4"/>
      <c r="Y71" s="4">
        <f t="shared" ref="Y71:Y134" si="14">X71-U71</f>
        <v>0</v>
      </c>
      <c r="Z71" s="4" t="e">
        <f t="shared" ref="Z71:Z134" si="15">X71/X$276*100</f>
        <v>#REF!</v>
      </c>
      <c r="AA71" s="4" t="e">
        <f t="shared" ref="AA71:AA134" si="16">X71/U71*100</f>
        <v>#DIV/0!</v>
      </c>
      <c r="AB71" s="4" t="e">
        <f t="shared" ref="AB71:AB134" si="17">X71/X$286*100</f>
        <v>#REF!</v>
      </c>
      <c r="AC71" s="4" t="e">
        <f t="shared" ref="AC71:AC134" si="18">X71/C71*100</f>
        <v>#DIV/0!</v>
      </c>
    </row>
    <row r="72" spans="1:29" ht="16.5" hidden="1" customHeight="1" x14ac:dyDescent="0.2">
      <c r="A72" s="26" t="s">
        <v>423</v>
      </c>
      <c r="B72" s="44" t="s">
        <v>135</v>
      </c>
      <c r="C72" s="27"/>
      <c r="D72" s="27"/>
      <c r="E72" s="21">
        <f>'[1]январь 2010г.'!C78</f>
        <v>0</v>
      </c>
      <c r="F72" s="21"/>
      <c r="G72" s="21">
        <f>'[1]январь 2010г.'!D78</f>
        <v>0</v>
      </c>
      <c r="H72" s="21">
        <f>H73+H74</f>
        <v>0</v>
      </c>
      <c r="I72" s="21">
        <f>'[1]сводка 2009'!M78-'[1]сводка 2009'!L78</f>
        <v>0</v>
      </c>
      <c r="J72" s="22">
        <f>'[1]сводка 2010'!M78-'[1]сводка 2010'!L78</f>
        <v>0.1</v>
      </c>
      <c r="K72" s="4">
        <f t="shared" si="10"/>
        <v>0.1</v>
      </c>
      <c r="L72" s="22">
        <f>'[1]сводка 2009'!M78</f>
        <v>0</v>
      </c>
      <c r="M72" s="4">
        <f>'[1]сводка 2010'!M78</f>
        <v>0.1</v>
      </c>
      <c r="N72" s="4">
        <f t="shared" si="11"/>
        <v>0.1</v>
      </c>
      <c r="O72" s="21">
        <f>'[1]сводка 2009'!M78</f>
        <v>0</v>
      </c>
      <c r="P72" s="21"/>
      <c r="Q72" s="21">
        <f>'[1]сводка 2010'!M78</f>
        <v>0.1</v>
      </c>
      <c r="R72" s="4" t="e">
        <f t="shared" ref="R72:R135" si="19">Q72/E72*100</f>
        <v>#DIV/0!</v>
      </c>
      <c r="S72" s="4"/>
      <c r="T72" s="4"/>
      <c r="U72" s="4">
        <f>'[1]ожид на 2010 год'!T78</f>
        <v>0</v>
      </c>
      <c r="V72" s="4">
        <f t="shared" si="12"/>
        <v>0</v>
      </c>
      <c r="W72" s="4" t="e">
        <f t="shared" si="13"/>
        <v>#DIV/0!</v>
      </c>
      <c r="X72" s="4"/>
      <c r="Y72" s="4">
        <f t="shared" si="14"/>
        <v>0</v>
      </c>
      <c r="Z72" s="4" t="e">
        <f t="shared" si="15"/>
        <v>#REF!</v>
      </c>
      <c r="AA72" s="4" t="e">
        <f t="shared" si="16"/>
        <v>#DIV/0!</v>
      </c>
      <c r="AB72" s="4" t="e">
        <f t="shared" si="17"/>
        <v>#REF!</v>
      </c>
      <c r="AC72" s="4" t="e">
        <f t="shared" si="18"/>
        <v>#DIV/0!</v>
      </c>
    </row>
    <row r="73" spans="1:29" ht="16.5" hidden="1" customHeight="1" x14ac:dyDescent="0.2">
      <c r="A73" s="26" t="s">
        <v>424</v>
      </c>
      <c r="B73" s="44" t="s">
        <v>514</v>
      </c>
      <c r="C73" s="27"/>
      <c r="D73" s="27"/>
      <c r="E73" s="21">
        <f>'[1]январь 2010г.'!C79</f>
        <v>0</v>
      </c>
      <c r="F73" s="21"/>
      <c r="G73" s="21">
        <f>'[1]январь 2010г.'!D79</f>
        <v>0</v>
      </c>
      <c r="H73" s="21"/>
      <c r="I73" s="21">
        <f>'[1]сводка 2009'!M79-'[1]сводка 2009'!L79</f>
        <v>0</v>
      </c>
      <c r="J73" s="22">
        <f>'[1]сводка 2010'!M79-'[1]сводка 2010'!L79</f>
        <v>0</v>
      </c>
      <c r="K73" s="4">
        <f t="shared" si="10"/>
        <v>0</v>
      </c>
      <c r="L73" s="22">
        <f>'[1]сводка 2009'!M79</f>
        <v>0</v>
      </c>
      <c r="M73" s="4">
        <f>'[1]сводка 2010'!M79</f>
        <v>0</v>
      </c>
      <c r="N73" s="4">
        <f t="shared" si="11"/>
        <v>0</v>
      </c>
      <c r="O73" s="21">
        <f>'[1]сводка 2009'!M79</f>
        <v>0</v>
      </c>
      <c r="P73" s="21"/>
      <c r="Q73" s="21">
        <f>'[1]сводка 2010'!M79</f>
        <v>0</v>
      </c>
      <c r="R73" s="4" t="e">
        <f t="shared" si="19"/>
        <v>#DIV/0!</v>
      </c>
      <c r="S73" s="4"/>
      <c r="T73" s="4"/>
      <c r="U73" s="4">
        <f>'[1]ожид на 2010 год'!T79</f>
        <v>0</v>
      </c>
      <c r="V73" s="4">
        <f t="shared" si="12"/>
        <v>0</v>
      </c>
      <c r="W73" s="4" t="e">
        <f t="shared" si="13"/>
        <v>#DIV/0!</v>
      </c>
      <c r="X73" s="4" t="e">
        <f>#REF!</f>
        <v>#REF!</v>
      </c>
      <c r="Y73" s="4" t="e">
        <f t="shared" si="14"/>
        <v>#REF!</v>
      </c>
      <c r="Z73" s="4" t="e">
        <f t="shared" si="15"/>
        <v>#REF!</v>
      </c>
      <c r="AA73" s="4" t="e">
        <f t="shared" si="16"/>
        <v>#REF!</v>
      </c>
      <c r="AB73" s="4" t="e">
        <f t="shared" si="17"/>
        <v>#REF!</v>
      </c>
      <c r="AC73" s="4" t="e">
        <f t="shared" si="18"/>
        <v>#REF!</v>
      </c>
    </row>
    <row r="74" spans="1:29" ht="16.5" hidden="1" customHeight="1" x14ac:dyDescent="0.2">
      <c r="A74" s="26" t="s">
        <v>516</v>
      </c>
      <c r="B74" s="44" t="s">
        <v>359</v>
      </c>
      <c r="C74" s="27"/>
      <c r="D74" s="27"/>
      <c r="E74" s="21">
        <f>'[1]январь 2010г.'!C80</f>
        <v>0</v>
      </c>
      <c r="F74" s="21"/>
      <c r="G74" s="21">
        <f>'[1]январь 2010г.'!D80</f>
        <v>0</v>
      </c>
      <c r="H74" s="21"/>
      <c r="I74" s="21">
        <f>'[1]сводка 2009'!M80-'[1]сводка 2009'!L80</f>
        <v>0</v>
      </c>
      <c r="J74" s="22">
        <f>'[1]сводка 2010'!M80-'[1]сводка 2010'!L80</f>
        <v>0.1</v>
      </c>
      <c r="K74" s="4">
        <f t="shared" si="10"/>
        <v>0.1</v>
      </c>
      <c r="L74" s="22">
        <f>'[1]сводка 2009'!M80</f>
        <v>0</v>
      </c>
      <c r="M74" s="4">
        <f>'[1]сводка 2010'!M80</f>
        <v>0.1</v>
      </c>
      <c r="N74" s="4">
        <f t="shared" si="11"/>
        <v>0.1</v>
      </c>
      <c r="O74" s="21">
        <f>'[1]сводка 2009'!M80</f>
        <v>0</v>
      </c>
      <c r="P74" s="21"/>
      <c r="Q74" s="21">
        <f>'[1]сводка 2010'!M80</f>
        <v>0.1</v>
      </c>
      <c r="R74" s="4" t="e">
        <f t="shared" si="19"/>
        <v>#DIV/0!</v>
      </c>
      <c r="S74" s="4"/>
      <c r="T74" s="4"/>
      <c r="U74" s="4">
        <f>'[1]ожид на 2010 год'!T80</f>
        <v>0</v>
      </c>
      <c r="V74" s="4">
        <f t="shared" si="12"/>
        <v>0</v>
      </c>
      <c r="W74" s="4" t="e">
        <f t="shared" si="13"/>
        <v>#DIV/0!</v>
      </c>
      <c r="X74" s="4"/>
      <c r="Y74" s="4">
        <f t="shared" si="14"/>
        <v>0</v>
      </c>
      <c r="Z74" s="4" t="e">
        <f t="shared" si="15"/>
        <v>#REF!</v>
      </c>
      <c r="AA74" s="4" t="e">
        <f t="shared" si="16"/>
        <v>#DIV/0!</v>
      </c>
      <c r="AB74" s="4" t="e">
        <f t="shared" si="17"/>
        <v>#REF!</v>
      </c>
      <c r="AC74" s="4" t="e">
        <f t="shared" si="18"/>
        <v>#DIV/0!</v>
      </c>
    </row>
    <row r="75" spans="1:29" ht="16.5" hidden="1" customHeight="1" x14ac:dyDescent="0.2">
      <c r="A75" s="26" t="s">
        <v>360</v>
      </c>
      <c r="B75" s="44" t="s">
        <v>410</v>
      </c>
      <c r="C75" s="27"/>
      <c r="D75" s="27"/>
      <c r="E75" s="21">
        <f>'[1]январь 2010г.'!C81</f>
        <v>0</v>
      </c>
      <c r="F75" s="21"/>
      <c r="G75" s="21">
        <f>'[1]январь 2010г.'!D81</f>
        <v>0</v>
      </c>
      <c r="H75" s="21">
        <f>H76+H77</f>
        <v>0</v>
      </c>
      <c r="I75" s="21">
        <f>'[1]сводка 2009'!M81-'[1]сводка 2009'!L81</f>
        <v>0</v>
      </c>
      <c r="J75" s="22">
        <f>'[1]сводка 2010'!M81-'[1]сводка 2010'!L81</f>
        <v>0</v>
      </c>
      <c r="K75" s="4">
        <f t="shared" si="10"/>
        <v>0</v>
      </c>
      <c r="L75" s="22">
        <f>'[1]сводка 2009'!M81</f>
        <v>0</v>
      </c>
      <c r="M75" s="4">
        <f>'[1]сводка 2010'!M81</f>
        <v>0</v>
      </c>
      <c r="N75" s="4">
        <f t="shared" si="11"/>
        <v>0</v>
      </c>
      <c r="O75" s="21">
        <f>'[1]сводка 2009'!M81</f>
        <v>0</v>
      </c>
      <c r="P75" s="21"/>
      <c r="Q75" s="21">
        <f>'[1]сводка 2010'!M81</f>
        <v>0</v>
      </c>
      <c r="R75" s="4" t="e">
        <f t="shared" si="19"/>
        <v>#DIV/0!</v>
      </c>
      <c r="S75" s="4"/>
      <c r="T75" s="4"/>
      <c r="U75" s="4">
        <f>'[1]ожид на 2010 год'!T81</f>
        <v>0</v>
      </c>
      <c r="V75" s="4">
        <f t="shared" si="12"/>
        <v>0</v>
      </c>
      <c r="W75" s="4" t="e">
        <f t="shared" si="13"/>
        <v>#DIV/0!</v>
      </c>
      <c r="X75" s="4"/>
      <c r="Y75" s="4">
        <f t="shared" si="14"/>
        <v>0</v>
      </c>
      <c r="Z75" s="4" t="e">
        <f t="shared" si="15"/>
        <v>#REF!</v>
      </c>
      <c r="AA75" s="4" t="e">
        <f t="shared" si="16"/>
        <v>#DIV/0!</v>
      </c>
      <c r="AB75" s="4" t="e">
        <f t="shared" si="17"/>
        <v>#REF!</v>
      </c>
      <c r="AC75" s="4" t="e">
        <f t="shared" si="18"/>
        <v>#DIV/0!</v>
      </c>
    </row>
    <row r="76" spans="1:29" ht="16.5" hidden="1" customHeight="1" x14ac:dyDescent="0.2">
      <c r="A76" s="26" t="s">
        <v>361</v>
      </c>
      <c r="B76" s="44" t="s">
        <v>266</v>
      </c>
      <c r="C76" s="27"/>
      <c r="D76" s="27"/>
      <c r="E76" s="21">
        <f>'[1]январь 2010г.'!C82</f>
        <v>0</v>
      </c>
      <c r="F76" s="21"/>
      <c r="G76" s="21">
        <f>'[1]январь 2010г.'!D82</f>
        <v>0</v>
      </c>
      <c r="H76" s="21"/>
      <c r="I76" s="21">
        <f>'[1]сводка 2009'!M82-'[1]сводка 2009'!L82</f>
        <v>0</v>
      </c>
      <c r="J76" s="22">
        <f>'[1]сводка 2010'!M82-'[1]сводка 2010'!L82</f>
        <v>0</v>
      </c>
      <c r="K76" s="4">
        <f t="shared" si="10"/>
        <v>0</v>
      </c>
      <c r="L76" s="22">
        <f>'[1]сводка 2009'!M82</f>
        <v>0</v>
      </c>
      <c r="M76" s="4">
        <f>'[1]сводка 2010'!M82</f>
        <v>0</v>
      </c>
      <c r="N76" s="4">
        <f t="shared" si="11"/>
        <v>0</v>
      </c>
      <c r="O76" s="21">
        <f>'[1]сводка 2009'!M82</f>
        <v>0</v>
      </c>
      <c r="P76" s="21"/>
      <c r="Q76" s="21">
        <f>'[1]сводка 2010'!M82</f>
        <v>0</v>
      </c>
      <c r="R76" s="4" t="e">
        <f t="shared" si="19"/>
        <v>#DIV/0!</v>
      </c>
      <c r="S76" s="4"/>
      <c r="T76" s="4"/>
      <c r="U76" s="4">
        <f>'[1]ожид на 2010 год'!T82</f>
        <v>0</v>
      </c>
      <c r="V76" s="4">
        <f t="shared" si="12"/>
        <v>0</v>
      </c>
      <c r="W76" s="4" t="e">
        <f t="shared" si="13"/>
        <v>#DIV/0!</v>
      </c>
      <c r="X76" s="4">
        <f>X78</f>
        <v>0</v>
      </c>
      <c r="Y76" s="4">
        <f t="shared" si="14"/>
        <v>0</v>
      </c>
      <c r="Z76" s="4" t="e">
        <f t="shared" si="15"/>
        <v>#REF!</v>
      </c>
      <c r="AA76" s="4" t="e">
        <f t="shared" si="16"/>
        <v>#DIV/0!</v>
      </c>
      <c r="AB76" s="4" t="e">
        <f t="shared" si="17"/>
        <v>#REF!</v>
      </c>
      <c r="AC76" s="4" t="e">
        <f t="shared" si="18"/>
        <v>#DIV/0!</v>
      </c>
    </row>
    <row r="77" spans="1:29" ht="16.5" hidden="1" customHeight="1" x14ac:dyDescent="0.2">
      <c r="A77" s="26" t="s">
        <v>267</v>
      </c>
      <c r="B77" s="44" t="s">
        <v>268</v>
      </c>
      <c r="C77" s="27"/>
      <c r="D77" s="27"/>
      <c r="E77" s="21">
        <f>'[1]январь 2010г.'!C83</f>
        <v>0</v>
      </c>
      <c r="F77" s="21"/>
      <c r="G77" s="21">
        <f>'[1]январь 2010г.'!D83</f>
        <v>0</v>
      </c>
      <c r="H77" s="21"/>
      <c r="I77" s="21">
        <f>'[1]сводка 2009'!M83-'[1]сводка 2009'!L83</f>
        <v>0</v>
      </c>
      <c r="J77" s="22">
        <f>'[1]сводка 2010'!M83-'[1]сводка 2010'!L83</f>
        <v>0</v>
      </c>
      <c r="K77" s="4">
        <f t="shared" si="10"/>
        <v>0</v>
      </c>
      <c r="L77" s="22">
        <f>'[1]сводка 2009'!M83</f>
        <v>0</v>
      </c>
      <c r="M77" s="4">
        <f>'[1]сводка 2010'!M83</f>
        <v>0</v>
      </c>
      <c r="N77" s="4">
        <f t="shared" si="11"/>
        <v>0</v>
      </c>
      <c r="O77" s="21">
        <f>'[1]сводка 2009'!M83</f>
        <v>0</v>
      </c>
      <c r="P77" s="21"/>
      <c r="Q77" s="21">
        <f>'[1]сводка 2010'!M83</f>
        <v>0</v>
      </c>
      <c r="R77" s="4" t="e">
        <f t="shared" si="19"/>
        <v>#DIV/0!</v>
      </c>
      <c r="S77" s="4"/>
      <c r="T77" s="4"/>
      <c r="U77" s="4">
        <f>'[1]ожид на 2010 год'!T83</f>
        <v>0</v>
      </c>
      <c r="V77" s="4">
        <f t="shared" si="12"/>
        <v>0</v>
      </c>
      <c r="W77" s="4" t="e">
        <f t="shared" si="13"/>
        <v>#DIV/0!</v>
      </c>
      <c r="X77" s="4"/>
      <c r="Y77" s="4">
        <f t="shared" si="14"/>
        <v>0</v>
      </c>
      <c r="Z77" s="4" t="e">
        <f t="shared" si="15"/>
        <v>#REF!</v>
      </c>
      <c r="AA77" s="4" t="e">
        <f t="shared" si="16"/>
        <v>#DIV/0!</v>
      </c>
      <c r="AB77" s="4" t="e">
        <f t="shared" si="17"/>
        <v>#REF!</v>
      </c>
      <c r="AC77" s="4" t="e">
        <f t="shared" si="18"/>
        <v>#DIV/0!</v>
      </c>
    </row>
    <row r="78" spans="1:29" ht="16.5" hidden="1" customHeight="1" x14ac:dyDescent="0.2">
      <c r="A78" s="26" t="s">
        <v>276</v>
      </c>
      <c r="B78" s="44" t="s">
        <v>211</v>
      </c>
      <c r="C78" s="27"/>
      <c r="D78" s="27"/>
      <c r="E78" s="21">
        <f>'[1]январь 2010г.'!C84</f>
        <v>0</v>
      </c>
      <c r="F78" s="21"/>
      <c r="G78" s="21">
        <f>'[1]январь 2010г.'!D84</f>
        <v>0</v>
      </c>
      <c r="H78" s="21">
        <f>H79+H80</f>
        <v>0</v>
      </c>
      <c r="I78" s="21">
        <f>'[1]сводка 2009'!M84-'[1]сводка 2009'!L84</f>
        <v>0</v>
      </c>
      <c r="J78" s="22">
        <f>'[1]сводка 2010'!M84-'[1]сводка 2010'!L84</f>
        <v>0</v>
      </c>
      <c r="K78" s="4">
        <f t="shared" si="10"/>
        <v>0</v>
      </c>
      <c r="L78" s="22">
        <f>'[1]сводка 2009'!M84</f>
        <v>0</v>
      </c>
      <c r="M78" s="4">
        <f>'[1]сводка 2010'!M84</f>
        <v>0</v>
      </c>
      <c r="N78" s="4">
        <f t="shared" si="11"/>
        <v>0</v>
      </c>
      <c r="O78" s="21">
        <f>'[1]сводка 2009'!M84</f>
        <v>0</v>
      </c>
      <c r="P78" s="21"/>
      <c r="Q78" s="21">
        <f>'[1]сводка 2010'!M84</f>
        <v>0</v>
      </c>
      <c r="R78" s="4" t="e">
        <f t="shared" si="19"/>
        <v>#DIV/0!</v>
      </c>
      <c r="S78" s="4"/>
      <c r="T78" s="4"/>
      <c r="U78" s="4">
        <f>'[1]ожид на 2010 год'!T84</f>
        <v>0</v>
      </c>
      <c r="V78" s="4">
        <f t="shared" si="12"/>
        <v>0</v>
      </c>
      <c r="W78" s="4" t="e">
        <f t="shared" si="13"/>
        <v>#DIV/0!</v>
      </c>
      <c r="X78" s="4"/>
      <c r="Y78" s="4">
        <f t="shared" si="14"/>
        <v>0</v>
      </c>
      <c r="Z78" s="4" t="e">
        <f t="shared" si="15"/>
        <v>#REF!</v>
      </c>
      <c r="AA78" s="4" t="e">
        <f t="shared" si="16"/>
        <v>#DIV/0!</v>
      </c>
      <c r="AB78" s="4" t="e">
        <f t="shared" si="17"/>
        <v>#REF!</v>
      </c>
      <c r="AC78" s="4" t="e">
        <f t="shared" si="18"/>
        <v>#DIV/0!</v>
      </c>
    </row>
    <row r="79" spans="1:29" ht="22.5" hidden="1" x14ac:dyDescent="0.2">
      <c r="A79" s="26" t="s">
        <v>277</v>
      </c>
      <c r="B79" s="44" t="s">
        <v>241</v>
      </c>
      <c r="C79" s="27"/>
      <c r="D79" s="27"/>
      <c r="E79" s="21">
        <f>'[1]январь 2010г.'!C85</f>
        <v>0</v>
      </c>
      <c r="F79" s="21"/>
      <c r="G79" s="21">
        <f>'[1]январь 2010г.'!D85</f>
        <v>0</v>
      </c>
      <c r="H79" s="21"/>
      <c r="I79" s="21">
        <f>'[1]сводка 2009'!M85-'[1]сводка 2009'!L85</f>
        <v>0</v>
      </c>
      <c r="J79" s="22">
        <f>'[1]сводка 2010'!M85-'[1]сводка 2010'!L85</f>
        <v>0</v>
      </c>
      <c r="K79" s="4">
        <f t="shared" si="10"/>
        <v>0</v>
      </c>
      <c r="L79" s="22">
        <f>'[1]сводка 2009'!M85</f>
        <v>0</v>
      </c>
      <c r="M79" s="4">
        <f>'[1]сводка 2010'!M85</f>
        <v>0</v>
      </c>
      <c r="N79" s="4">
        <f t="shared" si="11"/>
        <v>0</v>
      </c>
      <c r="O79" s="21">
        <f>'[1]сводка 2009'!M85</f>
        <v>0</v>
      </c>
      <c r="P79" s="21"/>
      <c r="Q79" s="21">
        <f>'[1]сводка 2010'!M85</f>
        <v>0</v>
      </c>
      <c r="R79" s="4" t="e">
        <f t="shared" si="19"/>
        <v>#DIV/0!</v>
      </c>
      <c r="S79" s="4"/>
      <c r="T79" s="4"/>
      <c r="U79" s="4">
        <f>'[1]ожид на 2010 год'!T85</f>
        <v>0</v>
      </c>
      <c r="V79" s="4">
        <f t="shared" si="12"/>
        <v>0</v>
      </c>
      <c r="W79" s="4" t="e">
        <f>U79/E79*100</f>
        <v>#DIV/0!</v>
      </c>
      <c r="X79" s="4">
        <f>X80+X84+X92+X96+X108+X113+X117</f>
        <v>3765.3999999999996</v>
      </c>
      <c r="Y79" s="4">
        <f t="shared" si="14"/>
        <v>3765.3999999999996</v>
      </c>
      <c r="Z79" s="4" t="e">
        <f t="shared" si="15"/>
        <v>#REF!</v>
      </c>
      <c r="AA79" s="4" t="e">
        <f t="shared" si="16"/>
        <v>#DIV/0!</v>
      </c>
      <c r="AB79" s="4" t="e">
        <f t="shared" si="17"/>
        <v>#REF!</v>
      </c>
      <c r="AC79" s="4" t="e">
        <f t="shared" si="18"/>
        <v>#DIV/0!</v>
      </c>
    </row>
    <row r="80" spans="1:29" ht="22.5" hidden="1" x14ac:dyDescent="0.2">
      <c r="A80" s="26" t="s">
        <v>242</v>
      </c>
      <c r="B80" s="44" t="s">
        <v>420</v>
      </c>
      <c r="C80" s="27"/>
      <c r="D80" s="27"/>
      <c r="E80" s="21">
        <f>'[1]январь 2010г.'!C86</f>
        <v>0</v>
      </c>
      <c r="F80" s="21"/>
      <c r="G80" s="21">
        <f>'[1]январь 2010г.'!D86</f>
        <v>0</v>
      </c>
      <c r="H80" s="21"/>
      <c r="I80" s="21">
        <f>'[1]сводка 2009'!M86-'[1]сводка 2009'!L86</f>
        <v>0</v>
      </c>
      <c r="J80" s="22">
        <f>'[1]сводка 2010'!M86-'[1]сводка 2010'!L86</f>
        <v>0</v>
      </c>
      <c r="K80" s="4">
        <f t="shared" si="10"/>
        <v>0</v>
      </c>
      <c r="L80" s="22">
        <f>'[1]сводка 2009'!M86</f>
        <v>0</v>
      </c>
      <c r="M80" s="4">
        <f>'[1]сводка 2010'!M86</f>
        <v>0</v>
      </c>
      <c r="N80" s="4">
        <f t="shared" si="11"/>
        <v>0</v>
      </c>
      <c r="O80" s="21">
        <f>'[1]сводка 2009'!M86</f>
        <v>0</v>
      </c>
      <c r="P80" s="21"/>
      <c r="Q80" s="21">
        <f>'[1]сводка 2010'!M86</f>
        <v>0</v>
      </c>
      <c r="R80" s="4" t="e">
        <f t="shared" si="19"/>
        <v>#DIV/0!</v>
      </c>
      <c r="S80" s="4"/>
      <c r="T80" s="4"/>
      <c r="U80" s="4">
        <f>'[1]ожид на 2010 год'!T86</f>
        <v>0</v>
      </c>
      <c r="V80" s="4">
        <f t="shared" si="12"/>
        <v>0</v>
      </c>
      <c r="W80" s="4" t="e">
        <f>U80/E80*100</f>
        <v>#DIV/0!</v>
      </c>
      <c r="X80" s="4">
        <f>X82+X83</f>
        <v>1.5</v>
      </c>
      <c r="Y80" s="4">
        <f t="shared" si="14"/>
        <v>1.5</v>
      </c>
      <c r="Z80" s="4" t="e">
        <f t="shared" si="15"/>
        <v>#REF!</v>
      </c>
      <c r="AA80" s="4" t="e">
        <f t="shared" si="16"/>
        <v>#DIV/0!</v>
      </c>
      <c r="AB80" s="4" t="e">
        <f t="shared" si="17"/>
        <v>#REF!</v>
      </c>
      <c r="AC80" s="4" t="e">
        <f t="shared" si="18"/>
        <v>#DIV/0!</v>
      </c>
    </row>
    <row r="81" spans="1:29" ht="24.75" customHeight="1" x14ac:dyDescent="0.2">
      <c r="A81" s="26" t="s">
        <v>212</v>
      </c>
      <c r="B81" s="44" t="s">
        <v>213</v>
      </c>
      <c r="C81" s="27">
        <v>3767.4</v>
      </c>
      <c r="D81" s="27">
        <v>0</v>
      </c>
      <c r="E81" s="21">
        <v>0</v>
      </c>
      <c r="F81" s="21">
        <f>F82+F99+F106+F110+F119</f>
        <v>2477.5</v>
      </c>
      <c r="G81" s="21">
        <f>G82+G99+G106+G110+G119</f>
        <v>831</v>
      </c>
      <c r="H81" s="21">
        <v>415</v>
      </c>
      <c r="I81" s="21">
        <f>'[1]сводка 2009'!M87-'[1]сводка 2009'!L87</f>
        <v>518.30000000000018</v>
      </c>
      <c r="J81" s="22">
        <f>'[1]сводка 2010'!M87-'[1]сводка 2010'!L87</f>
        <v>460.19999999999982</v>
      </c>
      <c r="K81" s="4">
        <f t="shared" si="10"/>
        <v>-58.100000000000364</v>
      </c>
      <c r="L81" s="22">
        <f>'[1]сводка 2009'!M87</f>
        <v>2620.4</v>
      </c>
      <c r="M81" s="4">
        <f>'[1]сводка 2010'!M87</f>
        <v>3621.3</v>
      </c>
      <c r="N81" s="4">
        <f t="shared" si="11"/>
        <v>1000.9000000000001</v>
      </c>
      <c r="O81" s="21">
        <f>'[1]сводка 2009'!M87</f>
        <v>2620.4</v>
      </c>
      <c r="P81" s="21">
        <f>P98+P119</f>
        <v>59</v>
      </c>
      <c r="Q81" s="21">
        <v>0</v>
      </c>
      <c r="R81" s="4">
        <v>0</v>
      </c>
      <c r="S81" s="4">
        <v>0</v>
      </c>
      <c r="T81" s="4">
        <v>0</v>
      </c>
      <c r="U81" s="22">
        <v>0</v>
      </c>
      <c r="V81" s="4">
        <f t="shared" si="12"/>
        <v>0</v>
      </c>
      <c r="W81" s="4">
        <v>0</v>
      </c>
      <c r="X81" s="4">
        <f>X82+X99+X106+X119</f>
        <v>5265.4</v>
      </c>
      <c r="Y81" s="4">
        <f t="shared" si="14"/>
        <v>5265.4</v>
      </c>
      <c r="Z81" s="4" t="e">
        <f t="shared" si="15"/>
        <v>#REF!</v>
      </c>
      <c r="AA81" s="4" t="e">
        <f t="shared" si="16"/>
        <v>#DIV/0!</v>
      </c>
      <c r="AB81" s="4" t="e">
        <f t="shared" si="17"/>
        <v>#REF!</v>
      </c>
      <c r="AC81" s="4">
        <f t="shared" si="18"/>
        <v>139.76217019695278</v>
      </c>
    </row>
    <row r="82" spans="1:29" ht="45.75" hidden="1" customHeight="1" x14ac:dyDescent="0.2">
      <c r="A82" s="26" t="s">
        <v>214</v>
      </c>
      <c r="B82" s="44" t="s">
        <v>78</v>
      </c>
      <c r="C82" s="27">
        <v>1.9</v>
      </c>
      <c r="D82" s="27"/>
      <c r="E82" s="21">
        <f>E84</f>
        <v>1.5</v>
      </c>
      <c r="F82" s="21">
        <v>1.5</v>
      </c>
      <c r="G82" s="21">
        <v>0</v>
      </c>
      <c r="H82" s="21">
        <v>0</v>
      </c>
      <c r="I82" s="21">
        <f>'[1]сводка 2009'!M88-'[1]сводка 2009'!L88</f>
        <v>0</v>
      </c>
      <c r="J82" s="22">
        <f>'[1]сводка 2010'!M88-'[1]сводка 2010'!L88</f>
        <v>0</v>
      </c>
      <c r="K82" s="4">
        <f t="shared" si="10"/>
        <v>0</v>
      </c>
      <c r="L82" s="22">
        <f>'[1]сводка 2009'!M88</f>
        <v>1.5</v>
      </c>
      <c r="M82" s="4">
        <f>'[1]сводка 2010'!M88</f>
        <v>0</v>
      </c>
      <c r="N82" s="4">
        <f t="shared" si="11"/>
        <v>-1.5</v>
      </c>
      <c r="O82" s="21">
        <f>'[1]сводка 2009'!M88</f>
        <v>1.5</v>
      </c>
      <c r="P82" s="21"/>
      <c r="Q82" s="21">
        <f>'[1]сводка 2010'!M88</f>
        <v>0</v>
      </c>
      <c r="R82" s="4">
        <f t="shared" si="19"/>
        <v>0</v>
      </c>
      <c r="S82" s="4"/>
      <c r="T82" s="4"/>
      <c r="U82" s="4">
        <f>'[1]ожид на 2010 год'!T88</f>
        <v>1.5</v>
      </c>
      <c r="V82" s="4">
        <f t="shared" si="12"/>
        <v>0</v>
      </c>
      <c r="W82" s="4">
        <f t="shared" ref="W82:W97" si="20">U82/E82*100</f>
        <v>100</v>
      </c>
      <c r="X82" s="4">
        <v>1.5</v>
      </c>
      <c r="Y82" s="4">
        <f t="shared" si="14"/>
        <v>0</v>
      </c>
      <c r="Z82" s="4" t="e">
        <f t="shared" si="15"/>
        <v>#REF!</v>
      </c>
      <c r="AA82" s="4">
        <f t="shared" si="16"/>
        <v>100</v>
      </c>
      <c r="AB82" s="4" t="e">
        <f t="shared" si="17"/>
        <v>#REF!</v>
      </c>
      <c r="AC82" s="4">
        <f t="shared" si="18"/>
        <v>78.94736842105263</v>
      </c>
    </row>
    <row r="83" spans="1:29" ht="33.75" hidden="1" x14ac:dyDescent="0.2">
      <c r="A83" s="26" t="s">
        <v>215</v>
      </c>
      <c r="B83" s="44" t="s">
        <v>532</v>
      </c>
      <c r="C83" s="27"/>
      <c r="D83" s="27"/>
      <c r="E83" s="21">
        <f>'[1]январь 2010г.'!C89</f>
        <v>0</v>
      </c>
      <c r="F83" s="21"/>
      <c r="G83" s="21">
        <f>'[1]январь 2010г.'!D89</f>
        <v>0</v>
      </c>
      <c r="H83" s="21"/>
      <c r="I83" s="21">
        <f>'[1]сводка 2009'!M89-'[1]сводка 2009'!L89</f>
        <v>0</v>
      </c>
      <c r="J83" s="22">
        <f>'[1]сводка 2010'!M89-'[1]сводка 2010'!L89</f>
        <v>0</v>
      </c>
      <c r="K83" s="4">
        <f t="shared" si="10"/>
        <v>0</v>
      </c>
      <c r="L83" s="22">
        <f>'[1]сводка 2009'!M89</f>
        <v>0</v>
      </c>
      <c r="M83" s="4">
        <f>'[1]сводка 2010'!M89</f>
        <v>0</v>
      </c>
      <c r="N83" s="4">
        <f t="shared" si="11"/>
        <v>0</v>
      </c>
      <c r="O83" s="21">
        <f>'[1]сводка 2009'!M89</f>
        <v>0</v>
      </c>
      <c r="P83" s="21"/>
      <c r="Q83" s="21">
        <f>'[1]сводка 2010'!M89</f>
        <v>0</v>
      </c>
      <c r="R83" s="4" t="e">
        <f t="shared" si="19"/>
        <v>#DIV/0!</v>
      </c>
      <c r="S83" s="4"/>
      <c r="T83" s="4"/>
      <c r="U83" s="4">
        <f>'[1]ожид на 2010 год'!T89</f>
        <v>0</v>
      </c>
      <c r="V83" s="4">
        <f t="shared" si="12"/>
        <v>0</v>
      </c>
      <c r="W83" s="4" t="e">
        <f t="shared" si="20"/>
        <v>#DIV/0!</v>
      </c>
      <c r="X83" s="4">
        <f>X84</f>
        <v>0</v>
      </c>
      <c r="Y83" s="4">
        <f t="shared" si="14"/>
        <v>0</v>
      </c>
      <c r="Z83" s="4" t="e">
        <f t="shared" si="15"/>
        <v>#REF!</v>
      </c>
      <c r="AA83" s="4" t="e">
        <f t="shared" si="16"/>
        <v>#DIV/0!</v>
      </c>
      <c r="AB83" s="4" t="e">
        <f t="shared" si="17"/>
        <v>#REF!</v>
      </c>
      <c r="AC83" s="4" t="e">
        <f t="shared" si="18"/>
        <v>#DIV/0!</v>
      </c>
    </row>
    <row r="84" spans="1:29" ht="16.5" hidden="1" customHeight="1" x14ac:dyDescent="0.2">
      <c r="A84" s="26" t="s">
        <v>142</v>
      </c>
      <c r="B84" s="44" t="s">
        <v>0</v>
      </c>
      <c r="C84" s="27"/>
      <c r="D84" s="27"/>
      <c r="E84" s="21">
        <f>'[1]январь 2010г.'!C90</f>
        <v>1.5</v>
      </c>
      <c r="F84" s="21"/>
      <c r="G84" s="21">
        <f>'[1]январь 2010г.'!D90</f>
        <v>0</v>
      </c>
      <c r="H84" s="21">
        <v>0</v>
      </c>
      <c r="I84" s="21">
        <f>'[1]сводка 2009'!M90-'[1]сводка 2009'!L90</f>
        <v>0</v>
      </c>
      <c r="J84" s="22">
        <f>'[1]сводка 2010'!M90-'[1]сводка 2010'!L90</f>
        <v>0</v>
      </c>
      <c r="K84" s="4">
        <f t="shared" si="10"/>
        <v>0</v>
      </c>
      <c r="L84" s="22">
        <f>'[1]сводка 2009'!M90</f>
        <v>1.5</v>
      </c>
      <c r="M84" s="4">
        <f>'[1]сводка 2010'!M90</f>
        <v>0</v>
      </c>
      <c r="N84" s="4">
        <f t="shared" si="11"/>
        <v>-1.5</v>
      </c>
      <c r="O84" s="21">
        <f>'[1]сводка 2009'!M90</f>
        <v>1.5</v>
      </c>
      <c r="P84" s="21"/>
      <c r="Q84" s="21">
        <f>'[1]сводка 2010'!M90</f>
        <v>0</v>
      </c>
      <c r="R84" s="4">
        <f t="shared" si="19"/>
        <v>0</v>
      </c>
      <c r="S84" s="4"/>
      <c r="T84" s="4"/>
      <c r="U84" s="4">
        <f>'[1]ожид на 2010 год'!T90</f>
        <v>0</v>
      </c>
      <c r="V84" s="4">
        <f t="shared" si="12"/>
        <v>-1.5</v>
      </c>
      <c r="W84" s="4">
        <f t="shared" si="20"/>
        <v>0</v>
      </c>
      <c r="X84" s="4">
        <f>X86+X87</f>
        <v>0</v>
      </c>
      <c r="Y84" s="4">
        <f t="shared" si="14"/>
        <v>0</v>
      </c>
      <c r="Z84" s="4" t="e">
        <f t="shared" si="15"/>
        <v>#REF!</v>
      </c>
      <c r="AA84" s="4" t="e">
        <f t="shared" si="16"/>
        <v>#DIV/0!</v>
      </c>
      <c r="AB84" s="4" t="e">
        <f t="shared" si="17"/>
        <v>#REF!</v>
      </c>
      <c r="AC84" s="4" t="e">
        <f t="shared" si="18"/>
        <v>#DIV/0!</v>
      </c>
    </row>
    <row r="85" spans="1:29" ht="33.75" hidden="1" x14ac:dyDescent="0.2">
      <c r="A85" s="26" t="s">
        <v>143</v>
      </c>
      <c r="B85" s="44" t="s">
        <v>1</v>
      </c>
      <c r="C85" s="27"/>
      <c r="D85" s="27"/>
      <c r="E85" s="21">
        <f>'[1]январь 2010г.'!C91</f>
        <v>0</v>
      </c>
      <c r="F85" s="21"/>
      <c r="G85" s="21">
        <f>'[1]январь 2010г.'!D91</f>
        <v>0</v>
      </c>
      <c r="H85" s="21"/>
      <c r="I85" s="21">
        <f>'[1]сводка 2009'!M91-'[1]сводка 2009'!L91</f>
        <v>0</v>
      </c>
      <c r="J85" s="22">
        <f>'[1]сводка 2010'!M91-'[1]сводка 2010'!L91</f>
        <v>0</v>
      </c>
      <c r="K85" s="4">
        <f t="shared" si="10"/>
        <v>0</v>
      </c>
      <c r="L85" s="22">
        <f>'[1]сводка 2009'!M91</f>
        <v>0</v>
      </c>
      <c r="M85" s="4">
        <f>'[1]сводка 2010'!M91</f>
        <v>0</v>
      </c>
      <c r="N85" s="4">
        <f t="shared" si="11"/>
        <v>0</v>
      </c>
      <c r="O85" s="21">
        <f>'[1]сводка 2009'!M91</f>
        <v>0</v>
      </c>
      <c r="P85" s="21"/>
      <c r="Q85" s="21">
        <f>'[1]сводка 2010'!M91</f>
        <v>0</v>
      </c>
      <c r="R85" s="4" t="e">
        <f t="shared" si="19"/>
        <v>#DIV/0!</v>
      </c>
      <c r="S85" s="4"/>
      <c r="T85" s="4"/>
      <c r="U85" s="4">
        <f>'[1]ожид на 2010 год'!T91</f>
        <v>0</v>
      </c>
      <c r="V85" s="4">
        <f t="shared" si="12"/>
        <v>0</v>
      </c>
      <c r="W85" s="4" t="e">
        <f t="shared" si="20"/>
        <v>#DIV/0!</v>
      </c>
      <c r="X85" s="4"/>
      <c r="Y85" s="4">
        <f t="shared" si="14"/>
        <v>0</v>
      </c>
      <c r="Z85" s="4" t="e">
        <f t="shared" si="15"/>
        <v>#REF!</v>
      </c>
      <c r="AA85" s="4" t="e">
        <f t="shared" si="16"/>
        <v>#DIV/0!</v>
      </c>
      <c r="AB85" s="4" t="e">
        <f t="shared" si="17"/>
        <v>#REF!</v>
      </c>
      <c r="AC85" s="4" t="e">
        <f t="shared" si="18"/>
        <v>#DIV/0!</v>
      </c>
    </row>
    <row r="86" spans="1:29" ht="16.5" hidden="1" customHeight="1" x14ac:dyDescent="0.2">
      <c r="A86" s="26" t="s">
        <v>144</v>
      </c>
      <c r="B86" s="44" t="s">
        <v>145</v>
      </c>
      <c r="C86" s="27"/>
      <c r="D86" s="27"/>
      <c r="E86" s="21">
        <f>'[1]январь 2010г.'!C92</f>
        <v>0</v>
      </c>
      <c r="F86" s="21"/>
      <c r="G86" s="21">
        <f>'[1]январь 2010г.'!D92</f>
        <v>0</v>
      </c>
      <c r="H86" s="21">
        <f>H87+H88+H89+H90</f>
        <v>0</v>
      </c>
      <c r="I86" s="21">
        <f>'[1]сводка 2009'!M92-'[1]сводка 2009'!L92</f>
        <v>0</v>
      </c>
      <c r="J86" s="22">
        <f>'[1]сводка 2010'!M92-'[1]сводка 2010'!L92</f>
        <v>0</v>
      </c>
      <c r="K86" s="4">
        <f t="shared" si="10"/>
        <v>0</v>
      </c>
      <c r="L86" s="22">
        <f>'[1]сводка 2009'!M92</f>
        <v>0</v>
      </c>
      <c r="M86" s="4">
        <f>'[1]сводка 2010'!M92</f>
        <v>0</v>
      </c>
      <c r="N86" s="4">
        <f t="shared" si="11"/>
        <v>0</v>
      </c>
      <c r="O86" s="21">
        <f>'[1]сводка 2009'!M92</f>
        <v>0</v>
      </c>
      <c r="P86" s="21"/>
      <c r="Q86" s="21">
        <f>'[1]сводка 2010'!M92</f>
        <v>0</v>
      </c>
      <c r="R86" s="4" t="e">
        <f t="shared" si="19"/>
        <v>#DIV/0!</v>
      </c>
      <c r="S86" s="4"/>
      <c r="T86" s="4"/>
      <c r="U86" s="4">
        <f>'[1]ожид на 2010 год'!T92</f>
        <v>0</v>
      </c>
      <c r="V86" s="4">
        <f t="shared" si="12"/>
        <v>0</v>
      </c>
      <c r="W86" s="4" t="e">
        <f t="shared" si="20"/>
        <v>#DIV/0!</v>
      </c>
      <c r="X86" s="4"/>
      <c r="Y86" s="4">
        <f t="shared" si="14"/>
        <v>0</v>
      </c>
      <c r="Z86" s="4" t="e">
        <f t="shared" si="15"/>
        <v>#REF!</v>
      </c>
      <c r="AA86" s="4" t="e">
        <f t="shared" si="16"/>
        <v>#DIV/0!</v>
      </c>
      <c r="AB86" s="4" t="e">
        <f t="shared" si="17"/>
        <v>#REF!</v>
      </c>
      <c r="AC86" s="4" t="e">
        <f t="shared" si="18"/>
        <v>#DIV/0!</v>
      </c>
    </row>
    <row r="87" spans="1:29" ht="22.5" hidden="1" x14ac:dyDescent="0.2">
      <c r="A87" s="26" t="s">
        <v>146</v>
      </c>
      <c r="B87" s="44" t="s">
        <v>147</v>
      </c>
      <c r="C87" s="27"/>
      <c r="D87" s="27"/>
      <c r="E87" s="21">
        <f>'[1]январь 2010г.'!C93</f>
        <v>0</v>
      </c>
      <c r="F87" s="21"/>
      <c r="G87" s="21">
        <f>'[1]январь 2010г.'!D93</f>
        <v>0</v>
      </c>
      <c r="H87" s="21"/>
      <c r="I87" s="21">
        <f>'[1]сводка 2009'!M93-'[1]сводка 2009'!L93</f>
        <v>0</v>
      </c>
      <c r="J87" s="22">
        <f>'[1]сводка 2010'!M93-'[1]сводка 2010'!L93</f>
        <v>0</v>
      </c>
      <c r="K87" s="4">
        <f t="shared" si="10"/>
        <v>0</v>
      </c>
      <c r="L87" s="22">
        <f>'[1]сводка 2009'!M93</f>
        <v>0</v>
      </c>
      <c r="M87" s="4">
        <f>'[1]сводка 2010'!M93</f>
        <v>0</v>
      </c>
      <c r="N87" s="4">
        <f t="shared" si="11"/>
        <v>0</v>
      </c>
      <c r="O87" s="21">
        <f>'[1]сводка 2009'!M93</f>
        <v>0</v>
      </c>
      <c r="P87" s="21"/>
      <c r="Q87" s="21">
        <f>'[1]сводка 2010'!M93</f>
        <v>0</v>
      </c>
      <c r="R87" s="4" t="e">
        <f t="shared" si="19"/>
        <v>#DIV/0!</v>
      </c>
      <c r="S87" s="4"/>
      <c r="T87" s="4"/>
      <c r="U87" s="4">
        <f>'[1]ожид на 2010 год'!T93</f>
        <v>0</v>
      </c>
      <c r="V87" s="4">
        <f t="shared" si="12"/>
        <v>0</v>
      </c>
      <c r="W87" s="4" t="e">
        <f t="shared" si="20"/>
        <v>#DIV/0!</v>
      </c>
      <c r="X87" s="4"/>
      <c r="Y87" s="4">
        <f t="shared" si="14"/>
        <v>0</v>
      </c>
      <c r="Z87" s="4" t="e">
        <f t="shared" si="15"/>
        <v>#REF!</v>
      </c>
      <c r="AA87" s="4" t="e">
        <f t="shared" si="16"/>
        <v>#DIV/0!</v>
      </c>
      <c r="AB87" s="4" t="e">
        <f t="shared" si="17"/>
        <v>#REF!</v>
      </c>
      <c r="AC87" s="4" t="e">
        <f t="shared" si="18"/>
        <v>#DIV/0!</v>
      </c>
    </row>
    <row r="88" spans="1:29" ht="16.5" hidden="1" customHeight="1" x14ac:dyDescent="0.2">
      <c r="A88" s="26" t="s">
        <v>148</v>
      </c>
      <c r="B88" s="44" t="s">
        <v>149</v>
      </c>
      <c r="C88" s="27"/>
      <c r="D88" s="27"/>
      <c r="E88" s="21">
        <f>'[1]январь 2010г.'!C94</f>
        <v>0</v>
      </c>
      <c r="F88" s="21"/>
      <c r="G88" s="21">
        <f>'[1]январь 2010г.'!D94</f>
        <v>0</v>
      </c>
      <c r="H88" s="21"/>
      <c r="I88" s="21">
        <f>'[1]сводка 2009'!M94-'[1]сводка 2009'!L94</f>
        <v>0</v>
      </c>
      <c r="J88" s="22">
        <f>'[1]сводка 2010'!M94-'[1]сводка 2010'!L94</f>
        <v>0</v>
      </c>
      <c r="K88" s="4">
        <f t="shared" si="10"/>
        <v>0</v>
      </c>
      <c r="L88" s="22">
        <f>'[1]сводка 2009'!M94</f>
        <v>0</v>
      </c>
      <c r="M88" s="4">
        <f>'[1]сводка 2010'!M94</f>
        <v>0</v>
      </c>
      <c r="N88" s="4">
        <f t="shared" si="11"/>
        <v>0</v>
      </c>
      <c r="O88" s="21">
        <f>'[1]сводка 2009'!M94</f>
        <v>0</v>
      </c>
      <c r="P88" s="21"/>
      <c r="Q88" s="21">
        <f>'[1]сводка 2010'!M94</f>
        <v>0</v>
      </c>
      <c r="R88" s="4" t="e">
        <f t="shared" si="19"/>
        <v>#DIV/0!</v>
      </c>
      <c r="S88" s="4"/>
      <c r="T88" s="4"/>
      <c r="U88" s="4">
        <f>'[1]ожид на 2010 год'!T94</f>
        <v>0</v>
      </c>
      <c r="V88" s="4">
        <f t="shared" si="12"/>
        <v>0</v>
      </c>
      <c r="W88" s="4" t="e">
        <f t="shared" si="20"/>
        <v>#DIV/0!</v>
      </c>
      <c r="X88" s="4">
        <f>X90+X91</f>
        <v>0</v>
      </c>
      <c r="Y88" s="4">
        <f t="shared" si="14"/>
        <v>0</v>
      </c>
      <c r="Z88" s="4" t="e">
        <f t="shared" si="15"/>
        <v>#REF!</v>
      </c>
      <c r="AA88" s="4" t="e">
        <f t="shared" si="16"/>
        <v>#DIV/0!</v>
      </c>
      <c r="AB88" s="4" t="e">
        <f t="shared" si="17"/>
        <v>#REF!</v>
      </c>
      <c r="AC88" s="4" t="e">
        <f t="shared" si="18"/>
        <v>#DIV/0!</v>
      </c>
    </row>
    <row r="89" spans="1:29" ht="22.5" hidden="1" x14ac:dyDescent="0.2">
      <c r="A89" s="26" t="s">
        <v>154</v>
      </c>
      <c r="B89" s="44" t="s">
        <v>119</v>
      </c>
      <c r="C89" s="27"/>
      <c r="D89" s="27"/>
      <c r="E89" s="21">
        <f>'[1]январь 2010г.'!C95</f>
        <v>0</v>
      </c>
      <c r="F89" s="21"/>
      <c r="G89" s="21">
        <f>'[1]январь 2010г.'!D95</f>
        <v>0</v>
      </c>
      <c r="H89" s="21"/>
      <c r="I89" s="21">
        <f>'[1]сводка 2009'!M95-'[1]сводка 2009'!L95</f>
        <v>0</v>
      </c>
      <c r="J89" s="22">
        <f>'[1]сводка 2010'!M95-'[1]сводка 2010'!L95</f>
        <v>0</v>
      </c>
      <c r="K89" s="4">
        <f t="shared" si="10"/>
        <v>0</v>
      </c>
      <c r="L89" s="22">
        <f>'[1]сводка 2009'!M95</f>
        <v>0</v>
      </c>
      <c r="M89" s="4">
        <f>'[1]сводка 2010'!M95</f>
        <v>0</v>
      </c>
      <c r="N89" s="4">
        <f t="shared" si="11"/>
        <v>0</v>
      </c>
      <c r="O89" s="21">
        <f>'[1]сводка 2009'!M95</f>
        <v>0</v>
      </c>
      <c r="P89" s="21"/>
      <c r="Q89" s="21">
        <f>'[1]сводка 2010'!M95</f>
        <v>0</v>
      </c>
      <c r="R89" s="4" t="e">
        <f t="shared" si="19"/>
        <v>#DIV/0!</v>
      </c>
      <c r="S89" s="4"/>
      <c r="T89" s="4"/>
      <c r="U89" s="4">
        <f>'[1]ожид на 2010 год'!T95</f>
        <v>0</v>
      </c>
      <c r="V89" s="4">
        <f t="shared" si="12"/>
        <v>0</v>
      </c>
      <c r="W89" s="4" t="e">
        <f t="shared" si="20"/>
        <v>#DIV/0!</v>
      </c>
      <c r="X89" s="4"/>
      <c r="Y89" s="4">
        <f t="shared" si="14"/>
        <v>0</v>
      </c>
      <c r="Z89" s="4" t="e">
        <f t="shared" si="15"/>
        <v>#REF!</v>
      </c>
      <c r="AA89" s="4" t="e">
        <f t="shared" si="16"/>
        <v>#DIV/0!</v>
      </c>
      <c r="AB89" s="4" t="e">
        <f t="shared" si="17"/>
        <v>#REF!</v>
      </c>
      <c r="AC89" s="4" t="e">
        <f t="shared" si="18"/>
        <v>#DIV/0!</v>
      </c>
    </row>
    <row r="90" spans="1:29" ht="16.5" hidden="1" customHeight="1" x14ac:dyDescent="0.2">
      <c r="A90" s="26" t="s">
        <v>120</v>
      </c>
      <c r="B90" s="44" t="s">
        <v>183</v>
      </c>
      <c r="C90" s="27"/>
      <c r="D90" s="27"/>
      <c r="E90" s="21">
        <f>'[1]январь 2010г.'!C96</f>
        <v>0</v>
      </c>
      <c r="F90" s="21"/>
      <c r="G90" s="21">
        <f>'[1]январь 2010г.'!D96</f>
        <v>0</v>
      </c>
      <c r="H90" s="21">
        <f>H91+H92+H93</f>
        <v>0</v>
      </c>
      <c r="I90" s="21">
        <f>'[1]сводка 2009'!M96-'[1]сводка 2009'!L96</f>
        <v>0</v>
      </c>
      <c r="J90" s="22">
        <f>'[1]сводка 2010'!M96-'[1]сводка 2010'!L96</f>
        <v>0</v>
      </c>
      <c r="K90" s="4">
        <f t="shared" si="10"/>
        <v>0</v>
      </c>
      <c r="L90" s="22">
        <f>'[1]сводка 2009'!M96</f>
        <v>0</v>
      </c>
      <c r="M90" s="4">
        <f>'[1]сводка 2010'!M96</f>
        <v>0</v>
      </c>
      <c r="N90" s="4">
        <f t="shared" si="11"/>
        <v>0</v>
      </c>
      <c r="O90" s="21">
        <f>'[1]сводка 2009'!M96</f>
        <v>0</v>
      </c>
      <c r="P90" s="21"/>
      <c r="Q90" s="21">
        <f>'[1]сводка 2010'!M96</f>
        <v>0</v>
      </c>
      <c r="R90" s="4" t="e">
        <f t="shared" si="19"/>
        <v>#DIV/0!</v>
      </c>
      <c r="S90" s="4"/>
      <c r="T90" s="4"/>
      <c r="U90" s="4">
        <f>'[1]ожид на 2010 год'!T96</f>
        <v>0</v>
      </c>
      <c r="V90" s="4">
        <f t="shared" si="12"/>
        <v>0</v>
      </c>
      <c r="W90" s="4" t="e">
        <f t="shared" si="20"/>
        <v>#DIV/0!</v>
      </c>
      <c r="X90" s="4"/>
      <c r="Y90" s="4">
        <f t="shared" si="14"/>
        <v>0</v>
      </c>
      <c r="Z90" s="4" t="e">
        <f t="shared" si="15"/>
        <v>#REF!</v>
      </c>
      <c r="AA90" s="4" t="e">
        <f t="shared" si="16"/>
        <v>#DIV/0!</v>
      </c>
      <c r="AB90" s="4" t="e">
        <f t="shared" si="17"/>
        <v>#REF!</v>
      </c>
      <c r="AC90" s="4" t="e">
        <f t="shared" si="18"/>
        <v>#DIV/0!</v>
      </c>
    </row>
    <row r="91" spans="1:29" ht="33.75" hidden="1" x14ac:dyDescent="0.2">
      <c r="A91" s="26" t="s">
        <v>184</v>
      </c>
      <c r="B91" s="44" t="s">
        <v>185</v>
      </c>
      <c r="C91" s="27"/>
      <c r="D91" s="27"/>
      <c r="E91" s="21">
        <f>'[1]январь 2010г.'!C97</f>
        <v>0</v>
      </c>
      <c r="F91" s="21"/>
      <c r="G91" s="21">
        <f>'[1]январь 2010г.'!D97</f>
        <v>0</v>
      </c>
      <c r="H91" s="21"/>
      <c r="I91" s="21">
        <f>'[1]сводка 2009'!M97-'[1]сводка 2009'!L97</f>
        <v>0</v>
      </c>
      <c r="J91" s="22">
        <f>'[1]сводка 2010'!M97-'[1]сводка 2010'!L97</f>
        <v>0</v>
      </c>
      <c r="K91" s="4">
        <f t="shared" si="10"/>
        <v>0</v>
      </c>
      <c r="L91" s="22">
        <f>'[1]сводка 2009'!M97</f>
        <v>0</v>
      </c>
      <c r="M91" s="4">
        <f>'[1]сводка 2010'!M97</f>
        <v>0</v>
      </c>
      <c r="N91" s="4">
        <f t="shared" si="11"/>
        <v>0</v>
      </c>
      <c r="O91" s="21">
        <f>'[1]сводка 2009'!M97</f>
        <v>0</v>
      </c>
      <c r="P91" s="21"/>
      <c r="Q91" s="21">
        <f>'[1]сводка 2010'!M97</f>
        <v>0</v>
      </c>
      <c r="R91" s="4" t="e">
        <f t="shared" si="19"/>
        <v>#DIV/0!</v>
      </c>
      <c r="S91" s="4"/>
      <c r="T91" s="4"/>
      <c r="U91" s="4">
        <f>'[1]ожид на 2010 год'!T97</f>
        <v>0</v>
      </c>
      <c r="V91" s="4">
        <f t="shared" si="12"/>
        <v>0</v>
      </c>
      <c r="W91" s="4" t="e">
        <f t="shared" si="20"/>
        <v>#DIV/0!</v>
      </c>
      <c r="X91" s="4"/>
      <c r="Y91" s="4">
        <f t="shared" si="14"/>
        <v>0</v>
      </c>
      <c r="Z91" s="4" t="e">
        <f t="shared" si="15"/>
        <v>#REF!</v>
      </c>
      <c r="AA91" s="4" t="e">
        <f t="shared" si="16"/>
        <v>#DIV/0!</v>
      </c>
      <c r="AB91" s="4" t="e">
        <f t="shared" si="17"/>
        <v>#REF!</v>
      </c>
      <c r="AC91" s="4" t="e">
        <f t="shared" si="18"/>
        <v>#DIV/0!</v>
      </c>
    </row>
    <row r="92" spans="1:29" ht="16.5" hidden="1" customHeight="1" x14ac:dyDescent="0.2">
      <c r="A92" s="26" t="s">
        <v>186</v>
      </c>
      <c r="B92" s="44" t="s">
        <v>187</v>
      </c>
      <c r="C92" s="27"/>
      <c r="D92" s="27"/>
      <c r="E92" s="21">
        <f>'[1]январь 2010г.'!C98</f>
        <v>0</v>
      </c>
      <c r="F92" s="21"/>
      <c r="G92" s="21">
        <f>'[1]январь 2010г.'!D98</f>
        <v>0</v>
      </c>
      <c r="H92" s="21"/>
      <c r="I92" s="21">
        <f>'[1]сводка 2009'!M98-'[1]сводка 2009'!L98</f>
        <v>0</v>
      </c>
      <c r="J92" s="22">
        <f>'[1]сводка 2010'!M98-'[1]сводка 2010'!L98</f>
        <v>0</v>
      </c>
      <c r="K92" s="4">
        <f t="shared" si="10"/>
        <v>0</v>
      </c>
      <c r="L92" s="22">
        <f>'[1]сводка 2009'!M98</f>
        <v>0</v>
      </c>
      <c r="M92" s="4">
        <f>'[1]сводка 2010'!M98</f>
        <v>0</v>
      </c>
      <c r="N92" s="4">
        <f t="shared" si="11"/>
        <v>0</v>
      </c>
      <c r="O92" s="21">
        <f>'[1]сводка 2009'!M98</f>
        <v>0</v>
      </c>
      <c r="P92" s="21"/>
      <c r="Q92" s="21">
        <f>'[1]сводка 2010'!M98</f>
        <v>0</v>
      </c>
      <c r="R92" s="4" t="e">
        <f t="shared" si="19"/>
        <v>#DIV/0!</v>
      </c>
      <c r="S92" s="4"/>
      <c r="T92" s="4"/>
      <c r="U92" s="4">
        <f>'[1]ожид на 2010 год'!T98</f>
        <v>0</v>
      </c>
      <c r="V92" s="4">
        <f t="shared" si="12"/>
        <v>0</v>
      </c>
      <c r="W92" s="4" t="e">
        <f t="shared" si="20"/>
        <v>#DIV/0!</v>
      </c>
      <c r="X92" s="4">
        <f>X94</f>
        <v>0</v>
      </c>
      <c r="Y92" s="4">
        <f t="shared" si="14"/>
        <v>0</v>
      </c>
      <c r="Z92" s="4" t="e">
        <f t="shared" si="15"/>
        <v>#REF!</v>
      </c>
      <c r="AA92" s="4" t="e">
        <f t="shared" si="16"/>
        <v>#DIV/0!</v>
      </c>
      <c r="AB92" s="4" t="e">
        <f t="shared" si="17"/>
        <v>#REF!</v>
      </c>
      <c r="AC92" s="4" t="e">
        <f t="shared" si="18"/>
        <v>#DIV/0!</v>
      </c>
    </row>
    <row r="93" spans="1:29" ht="33.75" hidden="1" x14ac:dyDescent="0.2">
      <c r="A93" s="26" t="s">
        <v>189</v>
      </c>
      <c r="B93" s="44" t="s">
        <v>118</v>
      </c>
      <c r="C93" s="27"/>
      <c r="D93" s="27"/>
      <c r="E93" s="21">
        <f>'[1]январь 2010г.'!C99</f>
        <v>0</v>
      </c>
      <c r="F93" s="21"/>
      <c r="G93" s="21">
        <f>'[1]январь 2010г.'!D99</f>
        <v>0</v>
      </c>
      <c r="H93" s="21"/>
      <c r="I93" s="21">
        <f>'[1]сводка 2009'!M99-'[1]сводка 2009'!L99</f>
        <v>0</v>
      </c>
      <c r="J93" s="22">
        <f>'[1]сводка 2010'!M99-'[1]сводка 2010'!L99</f>
        <v>0</v>
      </c>
      <c r="K93" s="4">
        <f t="shared" si="10"/>
        <v>0</v>
      </c>
      <c r="L93" s="22">
        <f>'[1]сводка 2009'!M99</f>
        <v>0</v>
      </c>
      <c r="M93" s="4">
        <f>'[1]сводка 2010'!M99</f>
        <v>0</v>
      </c>
      <c r="N93" s="4">
        <f t="shared" si="11"/>
        <v>0</v>
      </c>
      <c r="O93" s="21">
        <f>'[1]сводка 2009'!M99</f>
        <v>0</v>
      </c>
      <c r="P93" s="21"/>
      <c r="Q93" s="21">
        <f>'[1]сводка 2010'!M99</f>
        <v>0</v>
      </c>
      <c r="R93" s="4" t="e">
        <f t="shared" si="19"/>
        <v>#DIV/0!</v>
      </c>
      <c r="S93" s="4"/>
      <c r="T93" s="4"/>
      <c r="U93" s="4">
        <f>'[1]ожид на 2010 год'!T99</f>
        <v>0</v>
      </c>
      <c r="V93" s="4">
        <f t="shared" si="12"/>
        <v>0</v>
      </c>
      <c r="W93" s="4" t="e">
        <f t="shared" si="20"/>
        <v>#DIV/0!</v>
      </c>
      <c r="X93" s="4"/>
      <c r="Y93" s="4">
        <f t="shared" si="14"/>
        <v>0</v>
      </c>
      <c r="Z93" s="4" t="e">
        <f t="shared" si="15"/>
        <v>#REF!</v>
      </c>
      <c r="AA93" s="4" t="e">
        <f t="shared" si="16"/>
        <v>#DIV/0!</v>
      </c>
      <c r="AB93" s="4" t="e">
        <f t="shared" si="17"/>
        <v>#REF!</v>
      </c>
      <c r="AC93" s="4" t="e">
        <f t="shared" si="18"/>
        <v>#DIV/0!</v>
      </c>
    </row>
    <row r="94" spans="1:29" ht="22.5" hidden="1" x14ac:dyDescent="0.2">
      <c r="A94" s="26" t="s">
        <v>107</v>
      </c>
      <c r="B94" s="44" t="s">
        <v>27</v>
      </c>
      <c r="C94" s="27"/>
      <c r="D94" s="27"/>
      <c r="E94" s="21">
        <f>'[1]январь 2010г.'!C100</f>
        <v>0</v>
      </c>
      <c r="F94" s="21"/>
      <c r="G94" s="21">
        <f>'[1]январь 2010г.'!D100</f>
        <v>0</v>
      </c>
      <c r="H94" s="21">
        <f>H95+H96+H97</f>
        <v>0</v>
      </c>
      <c r="I94" s="21">
        <f>'[1]сводка 2009'!M100-'[1]сводка 2009'!L100</f>
        <v>0</v>
      </c>
      <c r="J94" s="22">
        <f>'[1]сводка 2010'!M100-'[1]сводка 2010'!L100</f>
        <v>0</v>
      </c>
      <c r="K94" s="4">
        <f t="shared" si="10"/>
        <v>0</v>
      </c>
      <c r="L94" s="22">
        <f>'[1]сводка 2009'!M100</f>
        <v>0</v>
      </c>
      <c r="M94" s="4">
        <f>'[1]сводка 2010'!M100</f>
        <v>0</v>
      </c>
      <c r="N94" s="4">
        <f t="shared" si="11"/>
        <v>0</v>
      </c>
      <c r="O94" s="21">
        <f>'[1]сводка 2009'!M100</f>
        <v>0</v>
      </c>
      <c r="P94" s="21"/>
      <c r="Q94" s="21">
        <f>'[1]сводка 2010'!M100</f>
        <v>0</v>
      </c>
      <c r="R94" s="4" t="e">
        <f t="shared" si="19"/>
        <v>#DIV/0!</v>
      </c>
      <c r="S94" s="4"/>
      <c r="T94" s="4"/>
      <c r="U94" s="4">
        <f>'[1]ожид на 2010 год'!T100</f>
        <v>0</v>
      </c>
      <c r="V94" s="4">
        <f t="shared" si="12"/>
        <v>0</v>
      </c>
      <c r="W94" s="4" t="e">
        <f t="shared" si="20"/>
        <v>#DIV/0!</v>
      </c>
      <c r="X94" s="4"/>
      <c r="Y94" s="4">
        <f t="shared" si="14"/>
        <v>0</v>
      </c>
      <c r="Z94" s="4" t="e">
        <f t="shared" si="15"/>
        <v>#REF!</v>
      </c>
      <c r="AA94" s="4" t="e">
        <f t="shared" si="16"/>
        <v>#DIV/0!</v>
      </c>
      <c r="AB94" s="4" t="e">
        <f t="shared" si="17"/>
        <v>#REF!</v>
      </c>
      <c r="AC94" s="4" t="e">
        <f t="shared" si="18"/>
        <v>#DIV/0!</v>
      </c>
    </row>
    <row r="95" spans="1:29" ht="16.5" hidden="1" customHeight="1" x14ac:dyDescent="0.2">
      <c r="A95" s="26" t="s">
        <v>28</v>
      </c>
      <c r="B95" s="44" t="s">
        <v>29</v>
      </c>
      <c r="C95" s="27"/>
      <c r="D95" s="27"/>
      <c r="E95" s="21">
        <f>'[1]январь 2010г.'!C101</f>
        <v>0</v>
      </c>
      <c r="F95" s="21"/>
      <c r="G95" s="21">
        <f>'[1]январь 2010г.'!D101</f>
        <v>0</v>
      </c>
      <c r="H95" s="21"/>
      <c r="I95" s="21">
        <f>'[1]сводка 2009'!M101-'[1]сводка 2009'!L101</f>
        <v>0</v>
      </c>
      <c r="J95" s="22">
        <f>'[1]сводка 2010'!M101-'[1]сводка 2010'!L101</f>
        <v>0</v>
      </c>
      <c r="K95" s="4">
        <f t="shared" si="10"/>
        <v>0</v>
      </c>
      <c r="L95" s="22">
        <f>'[1]сводка 2009'!M101</f>
        <v>0</v>
      </c>
      <c r="M95" s="4">
        <f>'[1]сводка 2010'!M101</f>
        <v>0</v>
      </c>
      <c r="N95" s="4">
        <f t="shared" si="11"/>
        <v>0</v>
      </c>
      <c r="O95" s="21">
        <f>'[1]сводка 2009'!M101</f>
        <v>0</v>
      </c>
      <c r="P95" s="21"/>
      <c r="Q95" s="21">
        <f>'[1]сводка 2010'!M101</f>
        <v>0</v>
      </c>
      <c r="R95" s="4" t="e">
        <f t="shared" si="19"/>
        <v>#DIV/0!</v>
      </c>
      <c r="S95" s="4"/>
      <c r="T95" s="4"/>
      <c r="U95" s="4">
        <f>'[1]ожид на 2010 год'!T101</f>
        <v>0</v>
      </c>
      <c r="V95" s="4">
        <f t="shared" si="12"/>
        <v>0</v>
      </c>
      <c r="W95" s="4" t="e">
        <f t="shared" si="20"/>
        <v>#DIV/0!</v>
      </c>
      <c r="X95" s="4"/>
      <c r="Y95" s="4">
        <f t="shared" si="14"/>
        <v>0</v>
      </c>
      <c r="Z95" s="4" t="e">
        <f t="shared" si="15"/>
        <v>#REF!</v>
      </c>
      <c r="AA95" s="4" t="e">
        <f t="shared" si="16"/>
        <v>#DIV/0!</v>
      </c>
      <c r="AB95" s="4" t="e">
        <f t="shared" si="17"/>
        <v>#REF!</v>
      </c>
      <c r="AC95" s="4" t="e">
        <f t="shared" si="18"/>
        <v>#DIV/0!</v>
      </c>
    </row>
    <row r="96" spans="1:29" ht="22.5" hidden="1" x14ac:dyDescent="0.2">
      <c r="A96" s="26" t="s">
        <v>30</v>
      </c>
      <c r="B96" s="44" t="s">
        <v>319</v>
      </c>
      <c r="C96" s="27"/>
      <c r="D96" s="27"/>
      <c r="E96" s="21">
        <f>'[1]январь 2010г.'!C102</f>
        <v>0</v>
      </c>
      <c r="F96" s="21"/>
      <c r="G96" s="21">
        <f>'[1]январь 2010г.'!D102</f>
        <v>0</v>
      </c>
      <c r="H96" s="21"/>
      <c r="I96" s="21">
        <f>'[1]сводка 2009'!M102-'[1]сводка 2009'!L102</f>
        <v>0</v>
      </c>
      <c r="J96" s="22">
        <f>'[1]сводка 2010'!M102-'[1]сводка 2010'!L102</f>
        <v>0</v>
      </c>
      <c r="K96" s="4">
        <f t="shared" si="10"/>
        <v>0</v>
      </c>
      <c r="L96" s="22">
        <f>'[1]сводка 2009'!M102</f>
        <v>0</v>
      </c>
      <c r="M96" s="4">
        <f>'[1]сводка 2010'!M102</f>
        <v>0</v>
      </c>
      <c r="N96" s="4">
        <f t="shared" si="11"/>
        <v>0</v>
      </c>
      <c r="O96" s="21">
        <f>'[1]сводка 2009'!M102</f>
        <v>0</v>
      </c>
      <c r="P96" s="21"/>
      <c r="Q96" s="21">
        <f>'[1]сводка 2010'!M102</f>
        <v>0</v>
      </c>
      <c r="R96" s="4" t="e">
        <f t="shared" si="19"/>
        <v>#DIV/0!</v>
      </c>
      <c r="S96" s="4"/>
      <c r="T96" s="4"/>
      <c r="U96" s="4">
        <f>'[1]ожид на 2010 год'!T102</f>
        <v>0</v>
      </c>
      <c r="V96" s="4">
        <f t="shared" si="12"/>
        <v>0</v>
      </c>
      <c r="W96" s="4" t="e">
        <f t="shared" si="20"/>
        <v>#DIV/0!</v>
      </c>
      <c r="X96" s="4">
        <f>X97+X104</f>
        <v>3763.8999999999996</v>
      </c>
      <c r="Y96" s="4">
        <f t="shared" si="14"/>
        <v>3763.8999999999996</v>
      </c>
      <c r="Z96" s="4" t="e">
        <f t="shared" si="15"/>
        <v>#REF!</v>
      </c>
      <c r="AA96" s="4" t="e">
        <f t="shared" si="16"/>
        <v>#DIV/0!</v>
      </c>
      <c r="AB96" s="4" t="e">
        <f t="shared" si="17"/>
        <v>#REF!</v>
      </c>
      <c r="AC96" s="4" t="e">
        <f t="shared" si="18"/>
        <v>#DIV/0!</v>
      </c>
    </row>
    <row r="97" spans="1:29" ht="16.5" hidden="1" customHeight="1" x14ac:dyDescent="0.2">
      <c r="A97" s="26" t="s">
        <v>331</v>
      </c>
      <c r="B97" s="44" t="s">
        <v>313</v>
      </c>
      <c r="C97" s="27"/>
      <c r="D97" s="27"/>
      <c r="E97" s="21">
        <f>'[1]январь 2010г.'!C103</f>
        <v>0</v>
      </c>
      <c r="F97" s="21"/>
      <c r="G97" s="21">
        <f>'[1]январь 2010г.'!D103</f>
        <v>0</v>
      </c>
      <c r="H97" s="21"/>
      <c r="I97" s="21">
        <f>'[1]сводка 2009'!M103-'[1]сводка 2009'!L103</f>
        <v>0</v>
      </c>
      <c r="J97" s="22">
        <f>'[1]сводка 2010'!M103-'[1]сводка 2010'!L103</f>
        <v>0</v>
      </c>
      <c r="K97" s="4">
        <f t="shared" si="10"/>
        <v>0</v>
      </c>
      <c r="L97" s="22">
        <f>'[1]сводка 2009'!M103</f>
        <v>0</v>
      </c>
      <c r="M97" s="4">
        <f>'[1]сводка 2010'!M103</f>
        <v>0</v>
      </c>
      <c r="N97" s="4">
        <f t="shared" si="11"/>
        <v>0</v>
      </c>
      <c r="O97" s="21">
        <f>'[1]сводка 2009'!M103</f>
        <v>0</v>
      </c>
      <c r="P97" s="21"/>
      <c r="Q97" s="21">
        <f>'[1]сводка 2010'!M103</f>
        <v>0</v>
      </c>
      <c r="R97" s="4" t="e">
        <f t="shared" si="19"/>
        <v>#DIV/0!</v>
      </c>
      <c r="S97" s="4"/>
      <c r="T97" s="4"/>
      <c r="U97" s="4">
        <f>'[1]ожид на 2010 год'!T103</f>
        <v>0</v>
      </c>
      <c r="V97" s="4">
        <f t="shared" si="12"/>
        <v>0</v>
      </c>
      <c r="W97" s="4" t="e">
        <f t="shared" si="20"/>
        <v>#DIV/0!</v>
      </c>
      <c r="X97" s="4">
        <f>X99</f>
        <v>1343.7</v>
      </c>
      <c r="Y97" s="4">
        <f t="shared" si="14"/>
        <v>1343.7</v>
      </c>
      <c r="Z97" s="4" t="e">
        <f t="shared" si="15"/>
        <v>#REF!</v>
      </c>
      <c r="AA97" s="4" t="e">
        <f t="shared" si="16"/>
        <v>#DIV/0!</v>
      </c>
      <c r="AB97" s="4" t="e">
        <f t="shared" si="17"/>
        <v>#REF!</v>
      </c>
      <c r="AC97" s="4" t="e">
        <f t="shared" si="18"/>
        <v>#DIV/0!</v>
      </c>
    </row>
    <row r="98" spans="1:29" ht="55.5" customHeight="1" x14ac:dyDescent="0.2">
      <c r="A98" s="26" t="s">
        <v>314</v>
      </c>
      <c r="B98" s="44" t="s">
        <v>376</v>
      </c>
      <c r="C98" s="27"/>
      <c r="D98" s="27">
        <v>21</v>
      </c>
      <c r="E98" s="21">
        <v>80</v>
      </c>
      <c r="F98" s="21"/>
      <c r="G98" s="21">
        <f>'[1]январь 2010г.'!D104</f>
        <v>590.5</v>
      </c>
      <c r="H98" s="21">
        <f>H99+H102+H106</f>
        <v>0</v>
      </c>
      <c r="I98" s="21">
        <f>'[1]сводка 2009'!M104-'[1]сводка 2009'!L104</f>
        <v>518.30000000000018</v>
      </c>
      <c r="J98" s="22">
        <f>'[1]сводка 2010'!M104-'[1]сводка 2010'!L104</f>
        <v>460.19999999999982</v>
      </c>
      <c r="K98" s="4">
        <f t="shared" si="10"/>
        <v>-58.100000000000364</v>
      </c>
      <c r="L98" s="22">
        <f>'[1]сводка 2009'!M104</f>
        <v>2588.3000000000002</v>
      </c>
      <c r="M98" s="4">
        <f>'[1]сводка 2010'!M104</f>
        <v>2724.3</v>
      </c>
      <c r="N98" s="4">
        <f t="shared" si="11"/>
        <v>136</v>
      </c>
      <c r="O98" s="21">
        <f>'[1]сводка 2009'!M104</f>
        <v>2588.3000000000002</v>
      </c>
      <c r="P98" s="21">
        <f>E98-D98</f>
        <v>59</v>
      </c>
      <c r="Q98" s="21">
        <v>80</v>
      </c>
      <c r="R98" s="4">
        <v>0</v>
      </c>
      <c r="S98" s="4">
        <v>0</v>
      </c>
      <c r="T98" s="4">
        <v>21</v>
      </c>
      <c r="U98" s="4">
        <v>101</v>
      </c>
      <c r="V98" s="4">
        <f t="shared" si="12"/>
        <v>21</v>
      </c>
      <c r="W98" s="4">
        <f>U98/E98*100</f>
        <v>126.25</v>
      </c>
      <c r="X98" s="4"/>
      <c r="Y98" s="4">
        <f t="shared" si="14"/>
        <v>-101</v>
      </c>
      <c r="Z98" s="4" t="e">
        <f t="shared" si="15"/>
        <v>#REF!</v>
      </c>
      <c r="AA98" s="4">
        <f t="shared" si="16"/>
        <v>0</v>
      </c>
      <c r="AB98" s="4" t="e">
        <f t="shared" si="17"/>
        <v>#REF!</v>
      </c>
      <c r="AC98" s="4" t="e">
        <f t="shared" si="18"/>
        <v>#DIV/0!</v>
      </c>
    </row>
    <row r="99" spans="1:29" ht="48" hidden="1" customHeight="1" x14ac:dyDescent="0.2">
      <c r="A99" s="26" t="s">
        <v>315</v>
      </c>
      <c r="B99" s="44" t="s">
        <v>252</v>
      </c>
      <c r="C99" s="27">
        <v>1776</v>
      </c>
      <c r="D99" s="27"/>
      <c r="E99" s="21">
        <f>E101</f>
        <v>1590.1</v>
      </c>
      <c r="F99" s="21">
        <v>763.3</v>
      </c>
      <c r="G99" s="21">
        <v>0</v>
      </c>
      <c r="H99" s="21">
        <v>0</v>
      </c>
      <c r="I99" s="21">
        <f>'[1]сводка 2009'!M105-'[1]сводка 2009'!L105</f>
        <v>323.90000000000009</v>
      </c>
      <c r="J99" s="22">
        <f>'[1]сводка 2010'!M105-'[1]сводка 2010'!L105</f>
        <v>372.70000000000005</v>
      </c>
      <c r="K99" s="4">
        <f t="shared" si="10"/>
        <v>48.799999999999955</v>
      </c>
      <c r="L99" s="22">
        <f>'[1]сводка 2009'!M105</f>
        <v>1236.9000000000001</v>
      </c>
      <c r="M99" s="4">
        <f>'[1]сводка 2010'!M105</f>
        <v>1167.9000000000001</v>
      </c>
      <c r="N99" s="4">
        <f t="shared" si="11"/>
        <v>-69</v>
      </c>
      <c r="O99" s="21">
        <f>'[1]сводка 2009'!M105</f>
        <v>1236.9000000000001</v>
      </c>
      <c r="P99" s="21"/>
      <c r="Q99" s="21">
        <f>'[1]сводка 2010'!M105</f>
        <v>1167.9000000000001</v>
      </c>
      <c r="R99" s="4">
        <f t="shared" si="19"/>
        <v>73.44821080435193</v>
      </c>
      <c r="S99" s="4"/>
      <c r="T99" s="4"/>
      <c r="U99" s="4">
        <v>1787.8</v>
      </c>
      <c r="V99" s="4">
        <f t="shared" si="12"/>
        <v>197.70000000000005</v>
      </c>
      <c r="W99" s="4">
        <f t="shared" ref="W99:W118" si="21">U99/E99*100</f>
        <v>112.4331803031256</v>
      </c>
      <c r="X99" s="4">
        <v>1343.7</v>
      </c>
      <c r="Y99" s="4">
        <f t="shared" si="14"/>
        <v>-444.09999999999991</v>
      </c>
      <c r="Z99" s="4" t="e">
        <f t="shared" si="15"/>
        <v>#REF!</v>
      </c>
      <c r="AA99" s="4">
        <f t="shared" si="16"/>
        <v>75.159413804676149</v>
      </c>
      <c r="AB99" s="4" t="e">
        <f t="shared" si="17"/>
        <v>#REF!</v>
      </c>
      <c r="AC99" s="4">
        <f t="shared" si="18"/>
        <v>75.65878378378379</v>
      </c>
    </row>
    <row r="100" spans="1:29" ht="16.5" hidden="1" customHeight="1" x14ac:dyDescent="0.2">
      <c r="A100" s="26" t="s">
        <v>253</v>
      </c>
      <c r="B100" s="44" t="s">
        <v>249</v>
      </c>
      <c r="C100" s="27"/>
      <c r="D100" s="27"/>
      <c r="E100" s="21">
        <f>'[1]январь 2010г.'!C106</f>
        <v>0</v>
      </c>
      <c r="F100" s="21"/>
      <c r="G100" s="21">
        <f>'[1]январь 2010г.'!D106</f>
        <v>0</v>
      </c>
      <c r="H100" s="21">
        <v>0</v>
      </c>
      <c r="I100" s="21">
        <f>'[1]сводка 2009'!M106-'[1]сводка 2009'!L106</f>
        <v>0</v>
      </c>
      <c r="J100" s="22">
        <f>'[1]сводка 2010'!M106-'[1]сводка 2010'!L106</f>
        <v>0</v>
      </c>
      <c r="K100" s="4">
        <f t="shared" si="10"/>
        <v>0</v>
      </c>
      <c r="L100" s="22">
        <f>'[1]сводка 2009'!M106</f>
        <v>0</v>
      </c>
      <c r="M100" s="4">
        <f>'[1]сводка 2010'!M106</f>
        <v>0</v>
      </c>
      <c r="N100" s="4">
        <f t="shared" si="11"/>
        <v>0</v>
      </c>
      <c r="O100" s="21">
        <f>'[1]сводка 2009'!M106</f>
        <v>0</v>
      </c>
      <c r="P100" s="21"/>
      <c r="Q100" s="21">
        <f>'[1]сводка 2010'!M106</f>
        <v>0</v>
      </c>
      <c r="R100" s="4" t="e">
        <f t="shared" si="19"/>
        <v>#DIV/0!</v>
      </c>
      <c r="S100" s="4"/>
      <c r="T100" s="4"/>
      <c r="U100" s="4">
        <f>'[1]ожид на 2010 год'!T106</f>
        <v>0</v>
      </c>
      <c r="V100" s="4">
        <f t="shared" si="12"/>
        <v>0</v>
      </c>
      <c r="W100" s="4" t="e">
        <f t="shared" si="21"/>
        <v>#DIV/0!</v>
      </c>
      <c r="X100" s="4">
        <f>X102+X103</f>
        <v>0</v>
      </c>
      <c r="Y100" s="4">
        <f t="shared" si="14"/>
        <v>0</v>
      </c>
      <c r="Z100" s="4" t="e">
        <f t="shared" si="15"/>
        <v>#REF!</v>
      </c>
      <c r="AA100" s="4" t="e">
        <f t="shared" si="16"/>
        <v>#DIV/0!</v>
      </c>
      <c r="AB100" s="4" t="e">
        <f t="shared" si="17"/>
        <v>#REF!</v>
      </c>
      <c r="AC100" s="4" t="e">
        <f t="shared" si="18"/>
        <v>#DIV/0!</v>
      </c>
    </row>
    <row r="101" spans="1:29" ht="16.5" hidden="1" customHeight="1" x14ac:dyDescent="0.2">
      <c r="A101" s="26" t="s">
        <v>444</v>
      </c>
      <c r="B101" s="44" t="s">
        <v>250</v>
      </c>
      <c r="C101" s="27"/>
      <c r="D101" s="27"/>
      <c r="E101" s="21">
        <f>'[1]январь 2010г.'!C107</f>
        <v>1590.1</v>
      </c>
      <c r="F101" s="21"/>
      <c r="G101" s="21">
        <f>'[1]январь 2010г.'!D107</f>
        <v>275.5</v>
      </c>
      <c r="H101" s="21">
        <v>146.30000000000001</v>
      </c>
      <c r="I101" s="21">
        <f>'[1]сводка 2009'!M107-'[1]сводка 2009'!L107</f>
        <v>323.90000000000009</v>
      </c>
      <c r="J101" s="22">
        <f>'[1]сводка 2010'!M107-'[1]сводка 2010'!L107</f>
        <v>372.70000000000005</v>
      </c>
      <c r="K101" s="4">
        <f t="shared" si="10"/>
        <v>48.799999999999955</v>
      </c>
      <c r="L101" s="22">
        <f>'[1]сводка 2009'!M107</f>
        <v>1236.9000000000001</v>
      </c>
      <c r="M101" s="4">
        <f>'[1]сводка 2010'!M107</f>
        <v>1167.9000000000001</v>
      </c>
      <c r="N101" s="4">
        <f t="shared" si="11"/>
        <v>-69</v>
      </c>
      <c r="O101" s="21">
        <f>'[1]сводка 2009'!M107</f>
        <v>1236.9000000000001</v>
      </c>
      <c r="P101" s="21"/>
      <c r="Q101" s="21">
        <f>'[1]сводка 2010'!M107</f>
        <v>1167.9000000000001</v>
      </c>
      <c r="R101" s="4">
        <f t="shared" si="19"/>
        <v>73.44821080435193</v>
      </c>
      <c r="S101" s="4"/>
      <c r="T101" s="4"/>
      <c r="U101" s="4">
        <f>'[1]ожид на 2010 год'!T107</f>
        <v>1087.8</v>
      </c>
      <c r="V101" s="4">
        <f t="shared" si="12"/>
        <v>-502.29999999999995</v>
      </c>
      <c r="W101" s="4">
        <f t="shared" si="21"/>
        <v>68.410791774102265</v>
      </c>
      <c r="X101" s="4"/>
      <c r="Y101" s="4">
        <f t="shared" si="14"/>
        <v>-1087.8</v>
      </c>
      <c r="Z101" s="4" t="e">
        <f t="shared" si="15"/>
        <v>#REF!</v>
      </c>
      <c r="AA101" s="4">
        <f t="shared" si="16"/>
        <v>0</v>
      </c>
      <c r="AB101" s="4" t="e">
        <f t="shared" si="17"/>
        <v>#REF!</v>
      </c>
      <c r="AC101" s="4" t="e">
        <f t="shared" si="18"/>
        <v>#DIV/0!</v>
      </c>
    </row>
    <row r="102" spans="1:29" ht="16.5" hidden="1" customHeight="1" x14ac:dyDescent="0.2">
      <c r="A102" s="26" t="s">
        <v>181</v>
      </c>
      <c r="B102" s="44" t="s">
        <v>165</v>
      </c>
      <c r="C102" s="27"/>
      <c r="D102" s="27"/>
      <c r="E102" s="21">
        <f>'[1]январь 2010г.'!C108</f>
        <v>0</v>
      </c>
      <c r="F102" s="21"/>
      <c r="G102" s="21">
        <f>'[1]январь 2010г.'!D108</f>
        <v>0</v>
      </c>
      <c r="H102" s="21">
        <f>H103+H104+H105</f>
        <v>0</v>
      </c>
      <c r="I102" s="21">
        <f>'[1]сводка 2009'!M108-'[1]сводка 2009'!L108</f>
        <v>0</v>
      </c>
      <c r="J102" s="22">
        <f>'[1]сводка 2010'!M108-'[1]сводка 2010'!L108</f>
        <v>0</v>
      </c>
      <c r="K102" s="4">
        <f t="shared" si="10"/>
        <v>0</v>
      </c>
      <c r="L102" s="22">
        <f>'[1]сводка 2009'!M108</f>
        <v>0</v>
      </c>
      <c r="M102" s="4">
        <f>'[1]сводка 2010'!M108</f>
        <v>0</v>
      </c>
      <c r="N102" s="4">
        <f t="shared" si="11"/>
        <v>0</v>
      </c>
      <c r="O102" s="21">
        <f>'[1]сводка 2009'!M108</f>
        <v>0</v>
      </c>
      <c r="P102" s="21"/>
      <c r="Q102" s="21">
        <f>'[1]сводка 2010'!M108</f>
        <v>0</v>
      </c>
      <c r="R102" s="4" t="e">
        <f t="shared" si="19"/>
        <v>#DIV/0!</v>
      </c>
      <c r="S102" s="4"/>
      <c r="T102" s="4"/>
      <c r="U102" s="4">
        <f>'[1]ожид на 2010 год'!T108</f>
        <v>0</v>
      </c>
      <c r="V102" s="4">
        <f t="shared" si="12"/>
        <v>0</v>
      </c>
      <c r="W102" s="4" t="e">
        <f t="shared" si="21"/>
        <v>#DIV/0!</v>
      </c>
      <c r="X102" s="4"/>
      <c r="Y102" s="4">
        <f t="shared" si="14"/>
        <v>0</v>
      </c>
      <c r="Z102" s="4" t="e">
        <f t="shared" si="15"/>
        <v>#REF!</v>
      </c>
      <c r="AA102" s="4" t="e">
        <f t="shared" si="16"/>
        <v>#DIV/0!</v>
      </c>
      <c r="AB102" s="4" t="e">
        <f t="shared" si="17"/>
        <v>#REF!</v>
      </c>
      <c r="AC102" s="4" t="e">
        <f t="shared" si="18"/>
        <v>#DIV/0!</v>
      </c>
    </row>
    <row r="103" spans="1:29" ht="16.5" hidden="1" customHeight="1" x14ac:dyDescent="0.2">
      <c r="A103" s="26" t="s">
        <v>182</v>
      </c>
      <c r="B103" s="44" t="s">
        <v>166</v>
      </c>
      <c r="C103" s="27"/>
      <c r="D103" s="27"/>
      <c r="E103" s="21">
        <f>'[1]январь 2010г.'!C109</f>
        <v>0</v>
      </c>
      <c r="F103" s="21"/>
      <c r="G103" s="21">
        <f>'[1]январь 2010г.'!D109</f>
        <v>0</v>
      </c>
      <c r="H103" s="21"/>
      <c r="I103" s="21">
        <f>'[1]сводка 2009'!M109-'[1]сводка 2009'!L109</f>
        <v>0</v>
      </c>
      <c r="J103" s="22">
        <f>'[1]сводка 2010'!M109-'[1]сводка 2010'!L109</f>
        <v>0</v>
      </c>
      <c r="K103" s="4">
        <f t="shared" si="10"/>
        <v>0</v>
      </c>
      <c r="L103" s="22">
        <f>'[1]сводка 2009'!M109</f>
        <v>0</v>
      </c>
      <c r="M103" s="4">
        <f>'[1]сводка 2010'!M109</f>
        <v>0</v>
      </c>
      <c r="N103" s="4">
        <f t="shared" si="11"/>
        <v>0</v>
      </c>
      <c r="O103" s="21">
        <f>'[1]сводка 2009'!M109</f>
        <v>0</v>
      </c>
      <c r="P103" s="21"/>
      <c r="Q103" s="21">
        <f>'[1]сводка 2010'!M109</f>
        <v>0</v>
      </c>
      <c r="R103" s="4" t="e">
        <f t="shared" si="19"/>
        <v>#DIV/0!</v>
      </c>
      <c r="S103" s="4"/>
      <c r="T103" s="4"/>
      <c r="U103" s="4">
        <f>'[1]ожид на 2010 год'!T109</f>
        <v>0</v>
      </c>
      <c r="V103" s="4">
        <f t="shared" si="12"/>
        <v>0</v>
      </c>
      <c r="W103" s="4" t="e">
        <f t="shared" si="21"/>
        <v>#DIV/0!</v>
      </c>
      <c r="X103" s="4"/>
      <c r="Y103" s="4">
        <f t="shared" si="14"/>
        <v>0</v>
      </c>
      <c r="Z103" s="4" t="e">
        <f t="shared" si="15"/>
        <v>#REF!</v>
      </c>
      <c r="AA103" s="4" t="e">
        <f t="shared" si="16"/>
        <v>#DIV/0!</v>
      </c>
      <c r="AB103" s="4" t="e">
        <f t="shared" si="17"/>
        <v>#REF!</v>
      </c>
      <c r="AC103" s="4" t="e">
        <f t="shared" si="18"/>
        <v>#DIV/0!</v>
      </c>
    </row>
    <row r="104" spans="1:29" ht="16.5" hidden="1" customHeight="1" x14ac:dyDescent="0.2">
      <c r="A104" s="26" t="s">
        <v>502</v>
      </c>
      <c r="B104" s="44" t="s">
        <v>533</v>
      </c>
      <c r="C104" s="27"/>
      <c r="D104" s="27"/>
      <c r="E104" s="21">
        <f>'[1]январь 2010г.'!C110</f>
        <v>0</v>
      </c>
      <c r="F104" s="21"/>
      <c r="G104" s="21">
        <f>'[1]январь 2010г.'!D110</f>
        <v>0</v>
      </c>
      <c r="H104" s="21"/>
      <c r="I104" s="21">
        <f>'[1]сводка 2009'!M110-'[1]сводка 2009'!L110</f>
        <v>0</v>
      </c>
      <c r="J104" s="22">
        <f>'[1]сводка 2010'!M110-'[1]сводка 2010'!L110</f>
        <v>0</v>
      </c>
      <c r="K104" s="4">
        <f t="shared" si="10"/>
        <v>0</v>
      </c>
      <c r="L104" s="22">
        <f>'[1]сводка 2009'!M110</f>
        <v>0</v>
      </c>
      <c r="M104" s="4">
        <f>'[1]сводка 2010'!M110</f>
        <v>0</v>
      </c>
      <c r="N104" s="4">
        <f t="shared" si="11"/>
        <v>0</v>
      </c>
      <c r="O104" s="21">
        <f>'[1]сводка 2009'!M110</f>
        <v>0</v>
      </c>
      <c r="P104" s="21"/>
      <c r="Q104" s="21">
        <f>'[1]сводка 2010'!M110</f>
        <v>0</v>
      </c>
      <c r="R104" s="4" t="e">
        <f t="shared" si="19"/>
        <v>#DIV/0!</v>
      </c>
      <c r="S104" s="4"/>
      <c r="T104" s="4"/>
      <c r="U104" s="4">
        <f>'[1]ожид на 2010 год'!T110</f>
        <v>0</v>
      </c>
      <c r="V104" s="4">
        <f t="shared" si="12"/>
        <v>0</v>
      </c>
      <c r="W104" s="4" t="e">
        <f t="shared" si="21"/>
        <v>#DIV/0!</v>
      </c>
      <c r="X104" s="4">
        <f>X106+X107</f>
        <v>2420.1999999999998</v>
      </c>
      <c r="Y104" s="4">
        <f t="shared" si="14"/>
        <v>2420.1999999999998</v>
      </c>
      <c r="Z104" s="4" t="e">
        <f t="shared" si="15"/>
        <v>#REF!</v>
      </c>
      <c r="AA104" s="4" t="e">
        <f t="shared" si="16"/>
        <v>#DIV/0!</v>
      </c>
      <c r="AB104" s="4" t="e">
        <f t="shared" si="17"/>
        <v>#REF!</v>
      </c>
      <c r="AC104" s="4" t="e">
        <f t="shared" si="18"/>
        <v>#DIV/0!</v>
      </c>
    </row>
    <row r="105" spans="1:29" ht="16.5" hidden="1" customHeight="1" x14ac:dyDescent="0.2">
      <c r="A105" s="26" t="s">
        <v>531</v>
      </c>
      <c r="B105" s="44" t="s">
        <v>534</v>
      </c>
      <c r="C105" s="27"/>
      <c r="D105" s="27"/>
      <c r="E105" s="21">
        <f>'[1]январь 2010г.'!C111</f>
        <v>0</v>
      </c>
      <c r="F105" s="21"/>
      <c r="G105" s="21">
        <f>'[1]январь 2010г.'!D111</f>
        <v>0</v>
      </c>
      <c r="H105" s="21"/>
      <c r="I105" s="21">
        <f>'[1]сводка 2009'!M111-'[1]сводка 2009'!L111</f>
        <v>0</v>
      </c>
      <c r="J105" s="22">
        <f>'[1]сводка 2010'!M111-'[1]сводка 2010'!L111</f>
        <v>0</v>
      </c>
      <c r="K105" s="4">
        <f t="shared" si="10"/>
        <v>0</v>
      </c>
      <c r="L105" s="22">
        <f>'[1]сводка 2009'!M111</f>
        <v>0</v>
      </c>
      <c r="M105" s="4">
        <f>'[1]сводка 2010'!M111</f>
        <v>0</v>
      </c>
      <c r="N105" s="4">
        <f t="shared" si="11"/>
        <v>0</v>
      </c>
      <c r="O105" s="21">
        <f>'[1]сводка 2009'!M111</f>
        <v>0</v>
      </c>
      <c r="P105" s="21"/>
      <c r="Q105" s="21">
        <f>'[1]сводка 2010'!M111</f>
        <v>0</v>
      </c>
      <c r="R105" s="4" t="e">
        <f t="shared" si="19"/>
        <v>#DIV/0!</v>
      </c>
      <c r="S105" s="4"/>
      <c r="T105" s="4"/>
      <c r="U105" s="4">
        <f>'[1]ожид на 2010 год'!T111</f>
        <v>0</v>
      </c>
      <c r="V105" s="4">
        <f t="shared" si="12"/>
        <v>0</v>
      </c>
      <c r="W105" s="4" t="e">
        <f t="shared" si="21"/>
        <v>#DIV/0!</v>
      </c>
      <c r="X105" s="4"/>
      <c r="Y105" s="4">
        <f t="shared" si="14"/>
        <v>0</v>
      </c>
      <c r="Z105" s="4" t="e">
        <f t="shared" si="15"/>
        <v>#REF!</v>
      </c>
      <c r="AA105" s="4" t="e">
        <f t="shared" si="16"/>
        <v>#DIV/0!</v>
      </c>
      <c r="AB105" s="4" t="e">
        <f t="shared" si="17"/>
        <v>#REF!</v>
      </c>
      <c r="AC105" s="4" t="e">
        <f t="shared" si="18"/>
        <v>#DIV/0!</v>
      </c>
    </row>
    <row r="106" spans="1:29" ht="36" hidden="1" customHeight="1" x14ac:dyDescent="0.2">
      <c r="A106" s="26" t="s">
        <v>109</v>
      </c>
      <c r="B106" s="44" t="s">
        <v>400</v>
      </c>
      <c r="C106" s="27">
        <v>1958.9</v>
      </c>
      <c r="D106" s="27"/>
      <c r="E106" s="21">
        <f>E108</f>
        <v>1820.8</v>
      </c>
      <c r="F106" s="21">
        <f>871.7+831</f>
        <v>1702.7</v>
      </c>
      <c r="G106" s="21">
        <v>831</v>
      </c>
      <c r="H106" s="21">
        <v>0</v>
      </c>
      <c r="I106" s="21">
        <f>'[1]сводка 2009'!M112-'[1]сводка 2009'!L112</f>
        <v>194.40000000000009</v>
      </c>
      <c r="J106" s="22">
        <f>'[1]сводка 2010'!M112-'[1]сводка 2010'!L112</f>
        <v>87.5</v>
      </c>
      <c r="K106" s="4">
        <f t="shared" si="10"/>
        <v>-106.90000000000009</v>
      </c>
      <c r="L106" s="22">
        <f>'[1]сводка 2009'!M112</f>
        <v>1351.4</v>
      </c>
      <c r="M106" s="4">
        <f>'[1]сводка 2010'!M112</f>
        <v>1556.4</v>
      </c>
      <c r="N106" s="4">
        <f t="shared" si="11"/>
        <v>205</v>
      </c>
      <c r="O106" s="21">
        <f>'[1]сводка 2009'!M112</f>
        <v>1351.4</v>
      </c>
      <c r="P106" s="21"/>
      <c r="Q106" s="21">
        <f>'[1]сводка 2010'!M112</f>
        <v>1556.4</v>
      </c>
      <c r="R106" s="4">
        <f t="shared" si="19"/>
        <v>85.478910369068544</v>
      </c>
      <c r="S106" s="4"/>
      <c r="T106" s="4"/>
      <c r="U106" s="4">
        <v>1836.2</v>
      </c>
      <c r="V106" s="4">
        <f t="shared" si="12"/>
        <v>15.400000000000091</v>
      </c>
      <c r="W106" s="4">
        <f t="shared" si="21"/>
        <v>100.84578207381372</v>
      </c>
      <c r="X106" s="4">
        <v>2420.1999999999998</v>
      </c>
      <c r="Y106" s="4">
        <f t="shared" si="14"/>
        <v>583.99999999999977</v>
      </c>
      <c r="Z106" s="4" t="e">
        <f t="shared" si="15"/>
        <v>#REF!</v>
      </c>
      <c r="AA106" s="4">
        <f t="shared" si="16"/>
        <v>131.8048142903823</v>
      </c>
      <c r="AB106" s="4" t="e">
        <f t="shared" si="17"/>
        <v>#REF!</v>
      </c>
      <c r="AC106" s="4">
        <f t="shared" si="18"/>
        <v>123.54893052223186</v>
      </c>
    </row>
    <row r="107" spans="1:29" ht="16.5" hidden="1" customHeight="1" x14ac:dyDescent="0.2">
      <c r="A107" s="26" t="s">
        <v>380</v>
      </c>
      <c r="B107" s="44" t="s">
        <v>401</v>
      </c>
      <c r="C107" s="27"/>
      <c r="D107" s="27"/>
      <c r="E107" s="21">
        <f>'[1]январь 2010г.'!C113</f>
        <v>0</v>
      </c>
      <c r="F107" s="21"/>
      <c r="G107" s="21">
        <f>'[1]январь 2010г.'!D113</f>
        <v>0</v>
      </c>
      <c r="H107" s="21"/>
      <c r="I107" s="21">
        <f>'[1]сводка 2009'!M113-'[1]сводка 2009'!L113</f>
        <v>0</v>
      </c>
      <c r="J107" s="22">
        <f>'[1]сводка 2010'!M113-'[1]сводка 2010'!L113</f>
        <v>0</v>
      </c>
      <c r="K107" s="4">
        <f t="shared" si="10"/>
        <v>0</v>
      </c>
      <c r="L107" s="22">
        <f>'[1]сводка 2009'!M113</f>
        <v>0</v>
      </c>
      <c r="M107" s="4">
        <f>'[1]сводка 2010'!M113</f>
        <v>0</v>
      </c>
      <c r="N107" s="4">
        <f t="shared" si="11"/>
        <v>0</v>
      </c>
      <c r="O107" s="21">
        <f>'[1]сводка 2009'!M113</f>
        <v>0</v>
      </c>
      <c r="P107" s="21"/>
      <c r="Q107" s="21">
        <f>'[1]сводка 2010'!M113</f>
        <v>0</v>
      </c>
      <c r="R107" s="4" t="e">
        <f t="shared" si="19"/>
        <v>#DIV/0!</v>
      </c>
      <c r="S107" s="4"/>
      <c r="T107" s="4"/>
      <c r="U107" s="4">
        <f>'[1]ожид на 2010 год'!T113</f>
        <v>0</v>
      </c>
      <c r="V107" s="4">
        <f t="shared" si="12"/>
        <v>0</v>
      </c>
      <c r="W107" s="4" t="e">
        <f t="shared" si="21"/>
        <v>#DIV/0!</v>
      </c>
      <c r="X107" s="4"/>
      <c r="Y107" s="4">
        <f t="shared" si="14"/>
        <v>0</v>
      </c>
      <c r="Z107" s="4" t="e">
        <f t="shared" si="15"/>
        <v>#REF!</v>
      </c>
      <c r="AA107" s="4" t="e">
        <f t="shared" si="16"/>
        <v>#DIV/0!</v>
      </c>
      <c r="AB107" s="4" t="e">
        <f t="shared" si="17"/>
        <v>#REF!</v>
      </c>
      <c r="AC107" s="4" t="e">
        <f t="shared" si="18"/>
        <v>#DIV/0!</v>
      </c>
    </row>
    <row r="108" spans="1:29" ht="16.5" hidden="1" customHeight="1" x14ac:dyDescent="0.2">
      <c r="A108" s="26" t="s">
        <v>293</v>
      </c>
      <c r="B108" s="44" t="s">
        <v>402</v>
      </c>
      <c r="C108" s="27"/>
      <c r="D108" s="27"/>
      <c r="E108" s="21">
        <f>'[1]январь 2010г.'!C114</f>
        <v>1820.8</v>
      </c>
      <c r="F108" s="21"/>
      <c r="G108" s="21">
        <f>'[1]январь 2010г.'!D114</f>
        <v>315</v>
      </c>
      <c r="H108" s="21">
        <v>167.2</v>
      </c>
      <c r="I108" s="21">
        <f>'[1]сводка 2009'!M114-'[1]сводка 2009'!L114</f>
        <v>194.40000000000009</v>
      </c>
      <c r="J108" s="22">
        <f>'[1]сводка 2010'!M114-'[1]сводка 2010'!L114</f>
        <v>87.5</v>
      </c>
      <c r="K108" s="4">
        <f t="shared" si="10"/>
        <v>-106.90000000000009</v>
      </c>
      <c r="L108" s="22">
        <f>'[1]сводка 2009'!M114</f>
        <v>1351.4</v>
      </c>
      <c r="M108" s="4">
        <f>'[1]сводка 2010'!M114</f>
        <v>1556.4</v>
      </c>
      <c r="N108" s="4">
        <f t="shared" si="11"/>
        <v>205</v>
      </c>
      <c r="O108" s="21">
        <f>'[1]сводка 2009'!M114</f>
        <v>1351.4</v>
      </c>
      <c r="P108" s="21"/>
      <c r="Q108" s="21">
        <f>'[1]сводка 2010'!M114</f>
        <v>1556.4</v>
      </c>
      <c r="R108" s="4">
        <f t="shared" si="19"/>
        <v>85.478910369068544</v>
      </c>
      <c r="S108" s="4"/>
      <c r="T108" s="4"/>
      <c r="U108" s="4">
        <f>'[1]ожид на 2010 год'!T114</f>
        <v>1803.3000000000002</v>
      </c>
      <c r="V108" s="4">
        <f t="shared" si="12"/>
        <v>-17.499999999999773</v>
      </c>
      <c r="W108" s="4">
        <f t="shared" si="21"/>
        <v>99.038884007029893</v>
      </c>
      <c r="X108" s="4">
        <f>X109</f>
        <v>0</v>
      </c>
      <c r="Y108" s="4">
        <f t="shared" si="14"/>
        <v>-1803.3000000000002</v>
      </c>
      <c r="Z108" s="4" t="e">
        <f t="shared" si="15"/>
        <v>#REF!</v>
      </c>
      <c r="AA108" s="4">
        <f t="shared" si="16"/>
        <v>0</v>
      </c>
      <c r="AB108" s="4" t="e">
        <f t="shared" si="17"/>
        <v>#REF!</v>
      </c>
      <c r="AC108" s="4" t="e">
        <f t="shared" si="18"/>
        <v>#DIV/0!</v>
      </c>
    </row>
    <row r="109" spans="1:29" ht="16.5" hidden="1" customHeight="1" x14ac:dyDescent="0.2">
      <c r="A109" s="26" t="s">
        <v>294</v>
      </c>
      <c r="B109" s="44" t="s">
        <v>403</v>
      </c>
      <c r="C109" s="27"/>
      <c r="D109" s="27"/>
      <c r="E109" s="21">
        <f>'[1]январь 2010г.'!C115</f>
        <v>0</v>
      </c>
      <c r="F109" s="21"/>
      <c r="G109" s="21">
        <f>'[1]январь 2010г.'!D115</f>
        <v>0</v>
      </c>
      <c r="H109" s="21">
        <v>0</v>
      </c>
      <c r="I109" s="21">
        <f>'[1]сводка 2009'!M115-'[1]сводка 2009'!L115</f>
        <v>0</v>
      </c>
      <c r="J109" s="22">
        <f>'[1]сводка 2010'!M115-'[1]сводка 2010'!L115</f>
        <v>0</v>
      </c>
      <c r="K109" s="4">
        <f t="shared" si="10"/>
        <v>0</v>
      </c>
      <c r="L109" s="22">
        <f>'[1]сводка 2009'!M115</f>
        <v>0</v>
      </c>
      <c r="M109" s="4">
        <f>'[1]сводка 2010'!M115</f>
        <v>0</v>
      </c>
      <c r="N109" s="4">
        <f t="shared" si="11"/>
        <v>0</v>
      </c>
      <c r="O109" s="21">
        <f>'[1]сводка 2009'!M115</f>
        <v>0</v>
      </c>
      <c r="P109" s="21"/>
      <c r="Q109" s="21">
        <f>'[1]сводка 2010'!M115</f>
        <v>0</v>
      </c>
      <c r="R109" s="4" t="e">
        <f t="shared" si="19"/>
        <v>#DIV/0!</v>
      </c>
      <c r="S109" s="4"/>
      <c r="T109" s="4"/>
      <c r="U109" s="4">
        <f>'[1]ожид на 2010 год'!T115</f>
        <v>0</v>
      </c>
      <c r="V109" s="4">
        <f t="shared" si="12"/>
        <v>0</v>
      </c>
      <c r="W109" s="4" t="e">
        <f t="shared" si="21"/>
        <v>#DIV/0!</v>
      </c>
      <c r="X109" s="4">
        <f>X111+X112</f>
        <v>0</v>
      </c>
      <c r="Y109" s="4">
        <f t="shared" si="14"/>
        <v>0</v>
      </c>
      <c r="Z109" s="4" t="e">
        <f t="shared" si="15"/>
        <v>#REF!</v>
      </c>
      <c r="AA109" s="4" t="e">
        <f t="shared" si="16"/>
        <v>#DIV/0!</v>
      </c>
      <c r="AB109" s="4" t="e">
        <f t="shared" si="17"/>
        <v>#REF!</v>
      </c>
      <c r="AC109" s="4" t="e">
        <f t="shared" si="18"/>
        <v>#DIV/0!</v>
      </c>
    </row>
    <row r="110" spans="1:29" ht="15" hidden="1" customHeight="1" x14ac:dyDescent="0.2">
      <c r="A110" s="26" t="s">
        <v>177</v>
      </c>
      <c r="B110" s="44" t="s">
        <v>178</v>
      </c>
      <c r="C110" s="27">
        <v>30.6</v>
      </c>
      <c r="D110" s="27"/>
      <c r="E110" s="21">
        <f>E111</f>
        <v>10</v>
      </c>
      <c r="F110" s="21">
        <v>10</v>
      </c>
      <c r="G110" s="21">
        <v>0</v>
      </c>
      <c r="H110" s="21">
        <v>0</v>
      </c>
      <c r="I110" s="21">
        <f>'[1]сводка 2009'!M116-'[1]сводка 2009'!L116</f>
        <v>0</v>
      </c>
      <c r="J110" s="22">
        <f>'[1]сводка 2010'!M116-'[1]сводка 2010'!L116</f>
        <v>0</v>
      </c>
      <c r="K110" s="4">
        <f t="shared" si="10"/>
        <v>0</v>
      </c>
      <c r="L110" s="22">
        <f>'[1]сводка 2009'!M116</f>
        <v>30.6</v>
      </c>
      <c r="M110" s="4">
        <f>'[1]сводка 2010'!M116</f>
        <v>65.900000000000006</v>
      </c>
      <c r="N110" s="4">
        <f t="shared" si="11"/>
        <v>35.300000000000004</v>
      </c>
      <c r="O110" s="21">
        <f>'[1]сводка 2009'!M116</f>
        <v>30.6</v>
      </c>
      <c r="P110" s="21"/>
      <c r="Q110" s="21">
        <f>'[1]сводка 2010'!M116</f>
        <v>65.900000000000006</v>
      </c>
      <c r="R110" s="4">
        <f t="shared" si="19"/>
        <v>659.00000000000011</v>
      </c>
      <c r="S110" s="4"/>
      <c r="T110" s="4"/>
      <c r="U110" s="4">
        <f>'[1]ожид на 2010 год'!T116</f>
        <v>65.900000000000006</v>
      </c>
      <c r="V110" s="4">
        <f t="shared" si="12"/>
        <v>55.900000000000006</v>
      </c>
      <c r="W110" s="4">
        <f t="shared" si="21"/>
        <v>659.00000000000011</v>
      </c>
      <c r="X110" s="4"/>
      <c r="Y110" s="4">
        <f t="shared" si="14"/>
        <v>-65.900000000000006</v>
      </c>
      <c r="Z110" s="4" t="e">
        <f t="shared" si="15"/>
        <v>#REF!</v>
      </c>
      <c r="AA110" s="4">
        <f t="shared" si="16"/>
        <v>0</v>
      </c>
      <c r="AB110" s="4" t="e">
        <f t="shared" si="17"/>
        <v>#REF!</v>
      </c>
      <c r="AC110" s="4">
        <f t="shared" si="18"/>
        <v>0</v>
      </c>
    </row>
    <row r="111" spans="1:29" ht="33.75" hidden="1" x14ac:dyDescent="0.2">
      <c r="A111" s="26" t="s">
        <v>256</v>
      </c>
      <c r="B111" s="44" t="s">
        <v>257</v>
      </c>
      <c r="C111" s="27"/>
      <c r="D111" s="27"/>
      <c r="E111" s="21">
        <f>E113</f>
        <v>10</v>
      </c>
      <c r="F111" s="21"/>
      <c r="G111" s="21">
        <f>'[1]январь 2010г.'!D117</f>
        <v>0</v>
      </c>
      <c r="H111" s="21">
        <f>H112+H113+H114</f>
        <v>0</v>
      </c>
      <c r="I111" s="21">
        <f>'[1]сводка 2009'!M117-'[1]сводка 2009'!L117</f>
        <v>0</v>
      </c>
      <c r="J111" s="22">
        <f>'[1]сводка 2010'!M117-'[1]сводка 2010'!L117</f>
        <v>0</v>
      </c>
      <c r="K111" s="4">
        <f t="shared" si="10"/>
        <v>0</v>
      </c>
      <c r="L111" s="22">
        <f>'[1]сводка 2009'!M117</f>
        <v>30.6</v>
      </c>
      <c r="M111" s="4">
        <f>'[1]сводка 2010'!M117</f>
        <v>65.900000000000006</v>
      </c>
      <c r="N111" s="4">
        <f t="shared" si="11"/>
        <v>35.300000000000004</v>
      </c>
      <c r="O111" s="21">
        <f>'[1]сводка 2009'!M117</f>
        <v>30.6</v>
      </c>
      <c r="P111" s="21"/>
      <c r="Q111" s="21">
        <f>'[1]сводка 2010'!M117</f>
        <v>65.900000000000006</v>
      </c>
      <c r="R111" s="4">
        <f t="shared" si="19"/>
        <v>659.00000000000011</v>
      </c>
      <c r="S111" s="4"/>
      <c r="T111" s="4"/>
      <c r="U111" s="4">
        <f>'[1]ожид на 2010 год'!T117</f>
        <v>65.900000000000006</v>
      </c>
      <c r="V111" s="4">
        <f t="shared" si="12"/>
        <v>55.900000000000006</v>
      </c>
      <c r="W111" s="4">
        <f t="shared" si="21"/>
        <v>659.00000000000011</v>
      </c>
      <c r="X111" s="4"/>
      <c r="Y111" s="4">
        <f t="shared" si="14"/>
        <v>-65.900000000000006</v>
      </c>
      <c r="Z111" s="4" t="e">
        <f t="shared" si="15"/>
        <v>#REF!</v>
      </c>
      <c r="AA111" s="4">
        <f t="shared" si="16"/>
        <v>0</v>
      </c>
      <c r="AB111" s="4" t="e">
        <f t="shared" si="17"/>
        <v>#REF!</v>
      </c>
      <c r="AC111" s="4" t="e">
        <f t="shared" si="18"/>
        <v>#DIV/0!</v>
      </c>
    </row>
    <row r="112" spans="1:29" ht="16.5" hidden="1" customHeight="1" x14ac:dyDescent="0.2">
      <c r="A112" s="26" t="s">
        <v>258</v>
      </c>
      <c r="B112" s="44" t="s">
        <v>416</v>
      </c>
      <c r="C112" s="27"/>
      <c r="D112" s="27"/>
      <c r="E112" s="21">
        <f>'[1]январь 2010г.'!C118</f>
        <v>0</v>
      </c>
      <c r="F112" s="21"/>
      <c r="G112" s="21">
        <f>'[1]январь 2010г.'!D118</f>
        <v>0</v>
      </c>
      <c r="H112" s="21"/>
      <c r="I112" s="21">
        <f>'[1]сводка 2009'!M118-'[1]сводка 2009'!L118</f>
        <v>0</v>
      </c>
      <c r="J112" s="22">
        <f>'[1]сводка 2010'!M118-'[1]сводка 2010'!L118</f>
        <v>0</v>
      </c>
      <c r="K112" s="4">
        <f t="shared" si="10"/>
        <v>0</v>
      </c>
      <c r="L112" s="22">
        <f>'[1]сводка 2009'!M118</f>
        <v>0</v>
      </c>
      <c r="M112" s="4">
        <f>'[1]сводка 2010'!M118</f>
        <v>0</v>
      </c>
      <c r="N112" s="4">
        <f t="shared" si="11"/>
        <v>0</v>
      </c>
      <c r="O112" s="21">
        <f>'[1]сводка 2009'!M118</f>
        <v>0</v>
      </c>
      <c r="P112" s="21"/>
      <c r="Q112" s="21">
        <f>'[1]сводка 2010'!M118</f>
        <v>0</v>
      </c>
      <c r="R112" s="4" t="e">
        <f t="shared" si="19"/>
        <v>#DIV/0!</v>
      </c>
      <c r="S112" s="4"/>
      <c r="T112" s="4"/>
      <c r="U112" s="4">
        <f>'[1]ожид на 2010 год'!T118</f>
        <v>0</v>
      </c>
      <c r="V112" s="4">
        <f t="shared" si="12"/>
        <v>0</v>
      </c>
      <c r="W112" s="4" t="e">
        <f t="shared" si="21"/>
        <v>#DIV/0!</v>
      </c>
      <c r="X112" s="4"/>
      <c r="Y112" s="4">
        <f t="shared" si="14"/>
        <v>0</v>
      </c>
      <c r="Z112" s="4" t="e">
        <f t="shared" si="15"/>
        <v>#REF!</v>
      </c>
      <c r="AA112" s="4" t="e">
        <f t="shared" si="16"/>
        <v>#DIV/0!</v>
      </c>
      <c r="AB112" s="4" t="e">
        <f t="shared" si="17"/>
        <v>#REF!</v>
      </c>
      <c r="AC112" s="4" t="e">
        <f t="shared" si="18"/>
        <v>#DIV/0!</v>
      </c>
    </row>
    <row r="113" spans="1:29" ht="33.75" hidden="1" x14ac:dyDescent="0.2">
      <c r="A113" s="26" t="s">
        <v>417</v>
      </c>
      <c r="B113" s="44" t="s">
        <v>418</v>
      </c>
      <c r="C113" s="27"/>
      <c r="D113" s="27"/>
      <c r="E113" s="21">
        <f>'[1]январь 2010г.'!C119</f>
        <v>10</v>
      </c>
      <c r="F113" s="21"/>
      <c r="G113" s="21">
        <f>'[1]январь 2010г.'!D119</f>
        <v>0</v>
      </c>
      <c r="H113" s="21"/>
      <c r="I113" s="21">
        <f>'[1]сводка 2009'!M119-'[1]сводка 2009'!L119</f>
        <v>0</v>
      </c>
      <c r="J113" s="22">
        <f>'[1]сводка 2010'!M119-'[1]сводка 2010'!L119</f>
        <v>0</v>
      </c>
      <c r="K113" s="4">
        <f t="shared" si="10"/>
        <v>0</v>
      </c>
      <c r="L113" s="22">
        <f>'[1]сводка 2009'!M119</f>
        <v>30.6</v>
      </c>
      <c r="M113" s="4">
        <f>'[1]сводка 2010'!M119</f>
        <v>65.900000000000006</v>
      </c>
      <c r="N113" s="4">
        <f t="shared" si="11"/>
        <v>35.300000000000004</v>
      </c>
      <c r="O113" s="21">
        <f>'[1]сводка 2009'!M119</f>
        <v>30.6</v>
      </c>
      <c r="P113" s="21"/>
      <c r="Q113" s="21">
        <f>'[1]сводка 2010'!M119</f>
        <v>65.900000000000006</v>
      </c>
      <c r="R113" s="4">
        <f t="shared" si="19"/>
        <v>659.00000000000011</v>
      </c>
      <c r="S113" s="4"/>
      <c r="T113" s="4"/>
      <c r="U113" s="4">
        <f>'[1]ожид на 2010 год'!T119</f>
        <v>65.900000000000006</v>
      </c>
      <c r="V113" s="4">
        <f t="shared" si="12"/>
        <v>55.900000000000006</v>
      </c>
      <c r="W113" s="4">
        <f t="shared" si="21"/>
        <v>659.00000000000011</v>
      </c>
      <c r="X113" s="4">
        <f>X115+X116</f>
        <v>0</v>
      </c>
      <c r="Y113" s="4">
        <f t="shared" si="14"/>
        <v>-65.900000000000006</v>
      </c>
      <c r="Z113" s="4" t="e">
        <f t="shared" si="15"/>
        <v>#REF!</v>
      </c>
      <c r="AA113" s="4">
        <f t="shared" si="16"/>
        <v>0</v>
      </c>
      <c r="AB113" s="4" t="e">
        <f t="shared" si="17"/>
        <v>#REF!</v>
      </c>
      <c r="AC113" s="4" t="e">
        <f t="shared" si="18"/>
        <v>#DIV/0!</v>
      </c>
    </row>
    <row r="114" spans="1:29" ht="16.5" hidden="1" customHeight="1" x14ac:dyDescent="0.2">
      <c r="A114" s="26" t="s">
        <v>419</v>
      </c>
      <c r="B114" s="44" t="s">
        <v>527</v>
      </c>
      <c r="C114" s="27"/>
      <c r="D114" s="27"/>
      <c r="E114" s="21">
        <f>'[1]январь 2010г.'!C120</f>
        <v>0</v>
      </c>
      <c r="F114" s="21"/>
      <c r="G114" s="21">
        <f>'[1]январь 2010г.'!D120</f>
        <v>0</v>
      </c>
      <c r="H114" s="21"/>
      <c r="I114" s="21">
        <f>'[1]сводка 2009'!M120-'[1]сводка 2009'!L120</f>
        <v>0</v>
      </c>
      <c r="J114" s="22">
        <f>'[1]сводка 2010'!M120-'[1]сводка 2010'!L120</f>
        <v>0</v>
      </c>
      <c r="K114" s="4">
        <f t="shared" si="10"/>
        <v>0</v>
      </c>
      <c r="L114" s="22">
        <f>'[1]сводка 2009'!M120</f>
        <v>0</v>
      </c>
      <c r="M114" s="4">
        <f>'[1]сводка 2010'!M120</f>
        <v>0</v>
      </c>
      <c r="N114" s="4">
        <f t="shared" si="11"/>
        <v>0</v>
      </c>
      <c r="O114" s="21">
        <f>'[1]сводка 2009'!M120</f>
        <v>0</v>
      </c>
      <c r="P114" s="21"/>
      <c r="Q114" s="21">
        <f>'[1]сводка 2010'!M120</f>
        <v>0</v>
      </c>
      <c r="R114" s="4" t="e">
        <f t="shared" si="19"/>
        <v>#DIV/0!</v>
      </c>
      <c r="S114" s="4"/>
      <c r="T114" s="4"/>
      <c r="U114" s="4">
        <f>'[1]ожид на 2010 год'!T120</f>
        <v>0</v>
      </c>
      <c r="V114" s="4">
        <f t="shared" si="12"/>
        <v>0</v>
      </c>
      <c r="W114" s="4" t="e">
        <f t="shared" si="21"/>
        <v>#DIV/0!</v>
      </c>
      <c r="X114" s="4"/>
      <c r="Y114" s="4">
        <f t="shared" si="14"/>
        <v>0</v>
      </c>
      <c r="Z114" s="4" t="e">
        <f t="shared" si="15"/>
        <v>#REF!</v>
      </c>
      <c r="AA114" s="4" t="e">
        <f t="shared" si="16"/>
        <v>#DIV/0!</v>
      </c>
      <c r="AB114" s="4" t="e">
        <f t="shared" si="17"/>
        <v>#REF!</v>
      </c>
      <c r="AC114" s="4" t="e">
        <f t="shared" si="18"/>
        <v>#DIV/0!</v>
      </c>
    </row>
    <row r="115" spans="1:29" ht="56.25" hidden="1" x14ac:dyDescent="0.2">
      <c r="A115" s="26" t="s">
        <v>528</v>
      </c>
      <c r="B115" s="44" t="s">
        <v>535</v>
      </c>
      <c r="C115" s="27"/>
      <c r="D115" s="27"/>
      <c r="E115" s="21">
        <f>'[1]январь 2010г.'!C121</f>
        <v>0</v>
      </c>
      <c r="F115" s="21"/>
      <c r="G115" s="21">
        <f>'[1]январь 2010г.'!D121</f>
        <v>0</v>
      </c>
      <c r="H115" s="21">
        <f>H116+H117+H118</f>
        <v>0</v>
      </c>
      <c r="I115" s="21">
        <f>'[1]сводка 2009'!M121-'[1]сводка 2009'!L121</f>
        <v>0</v>
      </c>
      <c r="J115" s="22">
        <f>'[1]сводка 2010'!M121-'[1]сводка 2010'!L121</f>
        <v>0</v>
      </c>
      <c r="K115" s="4">
        <f t="shared" si="10"/>
        <v>0</v>
      </c>
      <c r="L115" s="22">
        <f>'[1]сводка 2009'!M121</f>
        <v>0</v>
      </c>
      <c r="M115" s="4">
        <f>'[1]сводка 2010'!M121</f>
        <v>0</v>
      </c>
      <c r="N115" s="4">
        <f t="shared" si="11"/>
        <v>0</v>
      </c>
      <c r="O115" s="21">
        <f>'[1]сводка 2009'!M121</f>
        <v>0</v>
      </c>
      <c r="P115" s="21"/>
      <c r="Q115" s="21">
        <f>'[1]сводка 2010'!M121</f>
        <v>0</v>
      </c>
      <c r="R115" s="4" t="e">
        <f t="shared" si="19"/>
        <v>#DIV/0!</v>
      </c>
      <c r="S115" s="4"/>
      <c r="T115" s="4"/>
      <c r="U115" s="4">
        <f>'[1]ожид на 2010 год'!T121</f>
        <v>0</v>
      </c>
      <c r="V115" s="4">
        <f t="shared" si="12"/>
        <v>0</v>
      </c>
      <c r="W115" s="4" t="e">
        <f t="shared" si="21"/>
        <v>#DIV/0!</v>
      </c>
      <c r="X115" s="4"/>
      <c r="Y115" s="4">
        <f t="shared" si="14"/>
        <v>0</v>
      </c>
      <c r="Z115" s="4" t="e">
        <f t="shared" si="15"/>
        <v>#REF!</v>
      </c>
      <c r="AA115" s="4" t="e">
        <f t="shared" si="16"/>
        <v>#DIV/0!</v>
      </c>
      <c r="AB115" s="4" t="e">
        <f t="shared" si="17"/>
        <v>#REF!</v>
      </c>
      <c r="AC115" s="4" t="e">
        <f t="shared" si="18"/>
        <v>#DIV/0!</v>
      </c>
    </row>
    <row r="116" spans="1:29" ht="56.25" hidden="1" x14ac:dyDescent="0.2">
      <c r="A116" s="26" t="s">
        <v>404</v>
      </c>
      <c r="B116" s="44" t="s">
        <v>269</v>
      </c>
      <c r="C116" s="27"/>
      <c r="D116" s="27"/>
      <c r="E116" s="21">
        <f>'[1]январь 2010г.'!C122</f>
        <v>0</v>
      </c>
      <c r="F116" s="21"/>
      <c r="G116" s="21">
        <f>'[1]январь 2010г.'!D122</f>
        <v>0</v>
      </c>
      <c r="H116" s="21"/>
      <c r="I116" s="21">
        <f>'[1]сводка 2009'!M122-'[1]сводка 2009'!L122</f>
        <v>0</v>
      </c>
      <c r="J116" s="22">
        <f>'[1]сводка 2010'!M122-'[1]сводка 2010'!L122</f>
        <v>0</v>
      </c>
      <c r="K116" s="4">
        <f t="shared" si="10"/>
        <v>0</v>
      </c>
      <c r="L116" s="22">
        <f>'[1]сводка 2009'!M122</f>
        <v>0</v>
      </c>
      <c r="M116" s="4">
        <f>'[1]сводка 2010'!M122</f>
        <v>0</v>
      </c>
      <c r="N116" s="4">
        <f t="shared" si="11"/>
        <v>0</v>
      </c>
      <c r="O116" s="21">
        <f>'[1]сводка 2009'!M122</f>
        <v>0</v>
      </c>
      <c r="P116" s="21"/>
      <c r="Q116" s="21">
        <f>'[1]сводка 2010'!M122</f>
        <v>0</v>
      </c>
      <c r="R116" s="4" t="e">
        <f t="shared" si="19"/>
        <v>#DIV/0!</v>
      </c>
      <c r="S116" s="4"/>
      <c r="T116" s="4"/>
      <c r="U116" s="4">
        <f>'[1]ожид на 2010 год'!T122</f>
        <v>0</v>
      </c>
      <c r="V116" s="4">
        <f t="shared" si="12"/>
        <v>0</v>
      </c>
      <c r="W116" s="4" t="e">
        <f t="shared" si="21"/>
        <v>#DIV/0!</v>
      </c>
      <c r="X116" s="4"/>
      <c r="Y116" s="4">
        <f t="shared" si="14"/>
        <v>0</v>
      </c>
      <c r="Z116" s="4" t="e">
        <f t="shared" si="15"/>
        <v>#REF!</v>
      </c>
      <c r="AA116" s="4" t="e">
        <f t="shared" si="16"/>
        <v>#DIV/0!</v>
      </c>
      <c r="AB116" s="4" t="e">
        <f t="shared" si="17"/>
        <v>#REF!</v>
      </c>
      <c r="AC116" s="4" t="e">
        <f t="shared" si="18"/>
        <v>#DIV/0!</v>
      </c>
    </row>
    <row r="117" spans="1:29" ht="56.25" hidden="1" x14ac:dyDescent="0.2">
      <c r="A117" s="26" t="s">
        <v>385</v>
      </c>
      <c r="B117" s="44" t="s">
        <v>270</v>
      </c>
      <c r="C117" s="27"/>
      <c r="D117" s="27"/>
      <c r="E117" s="21">
        <f>'[1]январь 2010г.'!C123</f>
        <v>0</v>
      </c>
      <c r="F117" s="21"/>
      <c r="G117" s="21">
        <f>'[1]январь 2010г.'!D123</f>
        <v>0</v>
      </c>
      <c r="H117" s="21"/>
      <c r="I117" s="21">
        <f>'[1]сводка 2009'!M123-'[1]сводка 2009'!L123</f>
        <v>0</v>
      </c>
      <c r="J117" s="22">
        <f>'[1]сводка 2010'!M123-'[1]сводка 2010'!L123</f>
        <v>0</v>
      </c>
      <c r="K117" s="4">
        <f t="shared" si="10"/>
        <v>0</v>
      </c>
      <c r="L117" s="22">
        <f>'[1]сводка 2009'!M123</f>
        <v>0</v>
      </c>
      <c r="M117" s="4">
        <f>'[1]сводка 2010'!M123</f>
        <v>0</v>
      </c>
      <c r="N117" s="4">
        <f t="shared" si="11"/>
        <v>0</v>
      </c>
      <c r="O117" s="21">
        <f>'[1]сводка 2009'!M123</f>
        <v>0</v>
      </c>
      <c r="P117" s="21"/>
      <c r="Q117" s="21">
        <f>'[1]сводка 2010'!M123</f>
        <v>0</v>
      </c>
      <c r="R117" s="4" t="e">
        <f t="shared" si="19"/>
        <v>#DIV/0!</v>
      </c>
      <c r="S117" s="4"/>
      <c r="T117" s="4"/>
      <c r="U117" s="4">
        <f>'[1]ожид на 2010 год'!T123</f>
        <v>0</v>
      </c>
      <c r="V117" s="4">
        <f t="shared" si="12"/>
        <v>0</v>
      </c>
      <c r="W117" s="4" t="e">
        <f t="shared" si="21"/>
        <v>#DIV/0!</v>
      </c>
      <c r="X117" s="4">
        <f>X118+X122+X126+X130</f>
        <v>0</v>
      </c>
      <c r="Y117" s="4">
        <f t="shared" si="14"/>
        <v>0</v>
      </c>
      <c r="Z117" s="4" t="e">
        <f t="shared" si="15"/>
        <v>#REF!</v>
      </c>
      <c r="AA117" s="4" t="e">
        <f t="shared" si="16"/>
        <v>#DIV/0!</v>
      </c>
      <c r="AB117" s="4" t="e">
        <f t="shared" si="17"/>
        <v>#REF!</v>
      </c>
      <c r="AC117" s="4" t="e">
        <f t="shared" si="18"/>
        <v>#DIV/0!</v>
      </c>
    </row>
    <row r="118" spans="1:29" ht="19.5" hidden="1" customHeight="1" x14ac:dyDescent="0.2">
      <c r="A118" s="26" t="s">
        <v>511</v>
      </c>
      <c r="B118" s="44" t="s">
        <v>271</v>
      </c>
      <c r="C118" s="27"/>
      <c r="D118" s="27"/>
      <c r="E118" s="21">
        <f>'[1]январь 2010г.'!C124</f>
        <v>0</v>
      </c>
      <c r="F118" s="21"/>
      <c r="G118" s="21">
        <f>'[1]январь 2010г.'!D124</f>
        <v>0</v>
      </c>
      <c r="H118" s="21"/>
      <c r="I118" s="21">
        <f>'[1]сводка 2009'!M124-'[1]сводка 2009'!L124</f>
        <v>0</v>
      </c>
      <c r="J118" s="22">
        <f>'[1]сводка 2010'!M124-'[1]сводка 2010'!L124</f>
        <v>0</v>
      </c>
      <c r="K118" s="4">
        <f t="shared" si="10"/>
        <v>0</v>
      </c>
      <c r="L118" s="22">
        <f>'[1]сводка 2009'!M124</f>
        <v>0</v>
      </c>
      <c r="M118" s="4">
        <f>'[1]сводка 2010'!M124</f>
        <v>0</v>
      </c>
      <c r="N118" s="4">
        <f t="shared" si="11"/>
        <v>0</v>
      </c>
      <c r="O118" s="21">
        <f>'[1]сводка 2009'!M124</f>
        <v>0</v>
      </c>
      <c r="P118" s="21"/>
      <c r="Q118" s="21">
        <f>'[1]сводка 2010'!M124</f>
        <v>0</v>
      </c>
      <c r="R118" s="4" t="e">
        <f t="shared" si="19"/>
        <v>#DIV/0!</v>
      </c>
      <c r="S118" s="4"/>
      <c r="T118" s="4"/>
      <c r="U118" s="4">
        <f>'[1]ожид на 2010 год'!T124</f>
        <v>0</v>
      </c>
      <c r="V118" s="4">
        <f t="shared" si="12"/>
        <v>0</v>
      </c>
      <c r="W118" s="4" t="e">
        <f t="shared" si="21"/>
        <v>#DIV/0!</v>
      </c>
      <c r="X118" s="4">
        <f>X120+X121</f>
        <v>0</v>
      </c>
      <c r="Y118" s="4">
        <f t="shared" si="14"/>
        <v>0</v>
      </c>
      <c r="Z118" s="4" t="e">
        <f t="shared" si="15"/>
        <v>#REF!</v>
      </c>
      <c r="AA118" s="4" t="e">
        <f t="shared" si="16"/>
        <v>#DIV/0!</v>
      </c>
      <c r="AB118" s="4" t="e">
        <f t="shared" si="17"/>
        <v>#REF!</v>
      </c>
      <c r="AC118" s="4" t="e">
        <f t="shared" si="18"/>
        <v>#DIV/0!</v>
      </c>
    </row>
    <row r="119" spans="1:29" ht="22.5" customHeight="1" x14ac:dyDescent="0.2">
      <c r="A119" s="26" t="s">
        <v>51</v>
      </c>
      <c r="B119" s="44" t="s">
        <v>284</v>
      </c>
      <c r="C119" s="27"/>
      <c r="D119" s="27">
        <v>0</v>
      </c>
      <c r="E119" s="21">
        <v>0</v>
      </c>
      <c r="F119" s="21">
        <v>0</v>
      </c>
      <c r="G119" s="21">
        <f>'[1]январь 2010г.'!D125</f>
        <v>0</v>
      </c>
      <c r="H119" s="21">
        <f>H120+H124+H128+H132</f>
        <v>0</v>
      </c>
      <c r="I119" s="21">
        <f>'[1]сводка 2009'!M125-'[1]сводка 2009'!L125</f>
        <v>0</v>
      </c>
      <c r="J119" s="22">
        <f>'[1]сводка 2010'!M125-'[1]сводка 2010'!L125</f>
        <v>0</v>
      </c>
      <c r="K119" s="4">
        <f t="shared" si="10"/>
        <v>0</v>
      </c>
      <c r="L119" s="22">
        <f>'[1]сводка 2009'!M125</f>
        <v>0</v>
      </c>
      <c r="M119" s="4">
        <f>'[1]сводка 2010'!M125</f>
        <v>831.1</v>
      </c>
      <c r="N119" s="4">
        <f t="shared" si="11"/>
        <v>831.1</v>
      </c>
      <c r="O119" s="21">
        <f>'[1]сводка 2009'!M125</f>
        <v>0</v>
      </c>
      <c r="P119" s="21">
        <f>E119-D119</f>
        <v>0</v>
      </c>
      <c r="Q119" s="21">
        <v>-0.14499999999999999</v>
      </c>
      <c r="R119" s="4">
        <v>100</v>
      </c>
      <c r="S119" s="4"/>
      <c r="T119" s="4"/>
      <c r="U119" s="4">
        <v>0</v>
      </c>
      <c r="V119" s="4">
        <f t="shared" si="12"/>
        <v>0</v>
      </c>
      <c r="W119" s="4">
        <v>100</v>
      </c>
      <c r="X119" s="4">
        <v>1500</v>
      </c>
      <c r="Y119" s="4">
        <f t="shared" si="14"/>
        <v>1500</v>
      </c>
      <c r="Z119" s="4" t="e">
        <f t="shared" si="15"/>
        <v>#REF!</v>
      </c>
      <c r="AA119" s="4" t="e">
        <f t="shared" si="16"/>
        <v>#DIV/0!</v>
      </c>
      <c r="AB119" s="4" t="e">
        <f t="shared" si="17"/>
        <v>#REF!</v>
      </c>
      <c r="AC119" s="4" t="e">
        <f t="shared" si="18"/>
        <v>#DIV/0!</v>
      </c>
    </row>
    <row r="120" spans="1:29" ht="16.5" hidden="1" customHeight="1" x14ac:dyDescent="0.2">
      <c r="A120" s="26" t="s">
        <v>354</v>
      </c>
      <c r="B120" s="44" t="s">
        <v>141</v>
      </c>
      <c r="C120" s="27"/>
      <c r="D120" s="27"/>
      <c r="E120" s="21">
        <f>'[1]январь 2010г.'!C126</f>
        <v>0</v>
      </c>
      <c r="F120" s="21"/>
      <c r="G120" s="21">
        <f>'[1]январь 2010г.'!D126</f>
        <v>0</v>
      </c>
      <c r="H120" s="21">
        <f>H121+H122+H123</f>
        <v>0</v>
      </c>
      <c r="I120" s="21">
        <f>'[1]сводка 2009'!M126-'[1]сводка 2009'!L126</f>
        <v>0</v>
      </c>
      <c r="J120" s="22">
        <f>'[1]сводка 2010'!M126-'[1]сводка 2010'!L126</f>
        <v>0</v>
      </c>
      <c r="K120" s="4">
        <f t="shared" si="10"/>
        <v>0</v>
      </c>
      <c r="L120" s="22">
        <f>'[1]сводка 2009'!M126</f>
        <v>0</v>
      </c>
      <c r="M120" s="4">
        <f>'[1]сводка 2010'!M126</f>
        <v>0</v>
      </c>
      <c r="N120" s="4">
        <f t="shared" si="11"/>
        <v>0</v>
      </c>
      <c r="O120" s="21">
        <f>'[1]сводка 2009'!M126</f>
        <v>0</v>
      </c>
      <c r="P120" s="21"/>
      <c r="Q120" s="21">
        <f>'[1]сводка 2010'!M126</f>
        <v>0</v>
      </c>
      <c r="R120" s="4" t="e">
        <f t="shared" si="19"/>
        <v>#DIV/0!</v>
      </c>
      <c r="S120" s="4"/>
      <c r="T120" s="4"/>
      <c r="U120" s="4">
        <f>'[1]ожид на 2010 год'!T126</f>
        <v>0</v>
      </c>
      <c r="V120" s="4">
        <f t="shared" si="12"/>
        <v>0</v>
      </c>
      <c r="W120" s="4" t="e">
        <f t="shared" ref="W120:W183" si="22">U120/E120*100</f>
        <v>#DIV/0!</v>
      </c>
      <c r="X120" s="4"/>
      <c r="Y120" s="4">
        <f t="shared" si="14"/>
        <v>0</v>
      </c>
      <c r="Z120" s="4" t="e">
        <f t="shared" si="15"/>
        <v>#REF!</v>
      </c>
      <c r="AA120" s="4" t="e">
        <f t="shared" si="16"/>
        <v>#DIV/0!</v>
      </c>
      <c r="AB120" s="4" t="e">
        <f t="shared" si="17"/>
        <v>#REF!</v>
      </c>
      <c r="AC120" s="4" t="e">
        <f t="shared" si="18"/>
        <v>#DIV/0!</v>
      </c>
    </row>
    <row r="121" spans="1:29" ht="16.5" hidden="1" customHeight="1" x14ac:dyDescent="0.2">
      <c r="A121" s="26" t="s">
        <v>355</v>
      </c>
      <c r="B121" s="44" t="s">
        <v>207</v>
      </c>
      <c r="C121" s="27"/>
      <c r="D121" s="27"/>
      <c r="E121" s="21">
        <f>'[1]январь 2010г.'!C127</f>
        <v>0</v>
      </c>
      <c r="F121" s="21"/>
      <c r="G121" s="21">
        <f>'[1]январь 2010г.'!D127</f>
        <v>0</v>
      </c>
      <c r="H121" s="21"/>
      <c r="I121" s="21">
        <f>'[1]сводка 2009'!M127-'[1]сводка 2009'!L127</f>
        <v>0</v>
      </c>
      <c r="J121" s="22">
        <f>'[1]сводка 2010'!M127-'[1]сводка 2010'!L127</f>
        <v>0</v>
      </c>
      <c r="K121" s="4">
        <f t="shared" si="10"/>
        <v>0</v>
      </c>
      <c r="L121" s="22">
        <f>'[1]сводка 2009'!M127</f>
        <v>0</v>
      </c>
      <c r="M121" s="4">
        <f>'[1]сводка 2010'!M127</f>
        <v>0</v>
      </c>
      <c r="N121" s="4">
        <f t="shared" si="11"/>
        <v>0</v>
      </c>
      <c r="O121" s="21">
        <f>'[1]сводка 2009'!M127</f>
        <v>0</v>
      </c>
      <c r="P121" s="21"/>
      <c r="Q121" s="21">
        <f>'[1]сводка 2010'!M127</f>
        <v>0</v>
      </c>
      <c r="R121" s="4" t="e">
        <f t="shared" si="19"/>
        <v>#DIV/0!</v>
      </c>
      <c r="S121" s="4"/>
      <c r="T121" s="4"/>
      <c r="U121" s="4">
        <f>'[1]ожид на 2010 год'!T127</f>
        <v>0</v>
      </c>
      <c r="V121" s="4">
        <f t="shared" si="12"/>
        <v>0</v>
      </c>
      <c r="W121" s="4" t="e">
        <f t="shared" si="22"/>
        <v>#DIV/0!</v>
      </c>
      <c r="X121" s="4"/>
      <c r="Y121" s="4">
        <f t="shared" si="14"/>
        <v>0</v>
      </c>
      <c r="Z121" s="4" t="e">
        <f t="shared" si="15"/>
        <v>#REF!</v>
      </c>
      <c r="AA121" s="4" t="e">
        <f t="shared" si="16"/>
        <v>#DIV/0!</v>
      </c>
      <c r="AB121" s="4" t="e">
        <f t="shared" si="17"/>
        <v>#REF!</v>
      </c>
      <c r="AC121" s="4" t="e">
        <f t="shared" si="18"/>
        <v>#DIV/0!</v>
      </c>
    </row>
    <row r="122" spans="1:29" ht="16.5" hidden="1" customHeight="1" x14ac:dyDescent="0.2">
      <c r="A122" s="26" t="s">
        <v>338</v>
      </c>
      <c r="B122" s="44" t="s">
        <v>246</v>
      </c>
      <c r="C122" s="27"/>
      <c r="D122" s="27"/>
      <c r="E122" s="21">
        <f>'[1]январь 2010г.'!C128</f>
        <v>0</v>
      </c>
      <c r="F122" s="21"/>
      <c r="G122" s="21">
        <f>'[1]январь 2010г.'!D128</f>
        <v>0</v>
      </c>
      <c r="H122" s="21"/>
      <c r="I122" s="21">
        <f>'[1]сводка 2009'!M128-'[1]сводка 2009'!L128</f>
        <v>0</v>
      </c>
      <c r="J122" s="22">
        <f>'[1]сводка 2010'!M128-'[1]сводка 2010'!L128</f>
        <v>0</v>
      </c>
      <c r="K122" s="4">
        <f t="shared" si="10"/>
        <v>0</v>
      </c>
      <c r="L122" s="22">
        <f>'[1]сводка 2009'!M128</f>
        <v>0</v>
      </c>
      <c r="M122" s="4">
        <f>'[1]сводка 2010'!M128</f>
        <v>0</v>
      </c>
      <c r="N122" s="4">
        <f t="shared" si="11"/>
        <v>0</v>
      </c>
      <c r="O122" s="21">
        <f>'[1]сводка 2009'!M128</f>
        <v>0</v>
      </c>
      <c r="P122" s="21"/>
      <c r="Q122" s="21">
        <f>'[1]сводка 2010'!M128</f>
        <v>0</v>
      </c>
      <c r="R122" s="4" t="e">
        <f t="shared" si="19"/>
        <v>#DIV/0!</v>
      </c>
      <c r="S122" s="4"/>
      <c r="T122" s="4"/>
      <c r="U122" s="4">
        <f>'[1]ожид на 2010 год'!T128</f>
        <v>0</v>
      </c>
      <c r="V122" s="4">
        <f t="shared" si="12"/>
        <v>0</v>
      </c>
      <c r="W122" s="4" t="e">
        <f t="shared" si="22"/>
        <v>#DIV/0!</v>
      </c>
      <c r="X122" s="4">
        <f>X124+X125</f>
        <v>0</v>
      </c>
      <c r="Y122" s="4">
        <f t="shared" si="14"/>
        <v>0</v>
      </c>
      <c r="Z122" s="4" t="e">
        <f t="shared" si="15"/>
        <v>#REF!</v>
      </c>
      <c r="AA122" s="4" t="e">
        <f t="shared" si="16"/>
        <v>#DIV/0!</v>
      </c>
      <c r="AB122" s="4" t="e">
        <f t="shared" si="17"/>
        <v>#REF!</v>
      </c>
      <c r="AC122" s="4" t="e">
        <f t="shared" si="18"/>
        <v>#DIV/0!</v>
      </c>
    </row>
    <row r="123" spans="1:29" ht="16.5" hidden="1" customHeight="1" x14ac:dyDescent="0.2">
      <c r="A123" s="26" t="s">
        <v>339</v>
      </c>
      <c r="B123" s="44" t="s">
        <v>453</v>
      </c>
      <c r="C123" s="27"/>
      <c r="D123" s="27"/>
      <c r="E123" s="21">
        <f>'[1]январь 2010г.'!C129</f>
        <v>0</v>
      </c>
      <c r="F123" s="21"/>
      <c r="G123" s="21">
        <f>'[1]январь 2010г.'!D129</f>
        <v>0</v>
      </c>
      <c r="H123" s="21"/>
      <c r="I123" s="21">
        <f>'[1]сводка 2009'!M129-'[1]сводка 2009'!L129</f>
        <v>0</v>
      </c>
      <c r="J123" s="22">
        <f>'[1]сводка 2010'!M129-'[1]сводка 2010'!L129</f>
        <v>0</v>
      </c>
      <c r="K123" s="4">
        <f t="shared" si="10"/>
        <v>0</v>
      </c>
      <c r="L123" s="22">
        <f>'[1]сводка 2009'!M129</f>
        <v>0</v>
      </c>
      <c r="M123" s="4">
        <f>'[1]сводка 2010'!M129</f>
        <v>0</v>
      </c>
      <c r="N123" s="4">
        <f t="shared" si="11"/>
        <v>0</v>
      </c>
      <c r="O123" s="21">
        <f>'[1]сводка 2009'!M129</f>
        <v>0</v>
      </c>
      <c r="P123" s="21"/>
      <c r="Q123" s="21">
        <f>'[1]сводка 2010'!M129</f>
        <v>0</v>
      </c>
      <c r="R123" s="4" t="e">
        <f t="shared" si="19"/>
        <v>#DIV/0!</v>
      </c>
      <c r="S123" s="4"/>
      <c r="T123" s="4"/>
      <c r="U123" s="4">
        <f>'[1]ожид на 2010 год'!T129</f>
        <v>0</v>
      </c>
      <c r="V123" s="4">
        <f t="shared" si="12"/>
        <v>0</v>
      </c>
      <c r="W123" s="4" t="e">
        <f t="shared" si="22"/>
        <v>#DIV/0!</v>
      </c>
      <c r="X123" s="4"/>
      <c r="Y123" s="4">
        <f t="shared" si="14"/>
        <v>0</v>
      </c>
      <c r="Z123" s="4" t="e">
        <f t="shared" si="15"/>
        <v>#REF!</v>
      </c>
      <c r="AA123" s="4" t="e">
        <f t="shared" si="16"/>
        <v>#DIV/0!</v>
      </c>
      <c r="AB123" s="4" t="e">
        <f t="shared" si="17"/>
        <v>#REF!</v>
      </c>
      <c r="AC123" s="4" t="e">
        <f t="shared" si="18"/>
        <v>#DIV/0!</v>
      </c>
    </row>
    <row r="124" spans="1:29" ht="16.5" hidden="1" customHeight="1" x14ac:dyDescent="0.2">
      <c r="A124" s="26" t="s">
        <v>340</v>
      </c>
      <c r="B124" s="44" t="s">
        <v>343</v>
      </c>
      <c r="C124" s="27"/>
      <c r="D124" s="27"/>
      <c r="E124" s="21">
        <f>'[1]январь 2010г.'!C130</f>
        <v>0</v>
      </c>
      <c r="F124" s="21"/>
      <c r="G124" s="21">
        <f>'[1]январь 2010г.'!D130</f>
        <v>0</v>
      </c>
      <c r="H124" s="21">
        <f>H125+H126+H127</f>
        <v>0</v>
      </c>
      <c r="I124" s="21">
        <f>'[1]сводка 2009'!M130-'[1]сводка 2009'!L130</f>
        <v>0</v>
      </c>
      <c r="J124" s="22">
        <f>'[1]сводка 2010'!M130-'[1]сводка 2010'!L130</f>
        <v>0</v>
      </c>
      <c r="K124" s="4">
        <f t="shared" si="10"/>
        <v>0</v>
      </c>
      <c r="L124" s="22">
        <f>'[1]сводка 2009'!M130</f>
        <v>0</v>
      </c>
      <c r="M124" s="4">
        <f>'[1]сводка 2010'!M130</f>
        <v>0</v>
      </c>
      <c r="N124" s="4">
        <f t="shared" si="11"/>
        <v>0</v>
      </c>
      <c r="O124" s="21">
        <f>'[1]сводка 2009'!M130</f>
        <v>0</v>
      </c>
      <c r="P124" s="21"/>
      <c r="Q124" s="21">
        <f>'[1]сводка 2010'!M130</f>
        <v>0</v>
      </c>
      <c r="R124" s="4" t="e">
        <f t="shared" si="19"/>
        <v>#DIV/0!</v>
      </c>
      <c r="S124" s="4"/>
      <c r="T124" s="4"/>
      <c r="U124" s="4">
        <f>'[1]ожид на 2010 год'!T130</f>
        <v>0</v>
      </c>
      <c r="V124" s="4">
        <f t="shared" si="12"/>
        <v>0</v>
      </c>
      <c r="W124" s="4" t="e">
        <f t="shared" si="22"/>
        <v>#DIV/0!</v>
      </c>
      <c r="X124" s="4"/>
      <c r="Y124" s="4">
        <f t="shared" si="14"/>
        <v>0</v>
      </c>
      <c r="Z124" s="4" t="e">
        <f t="shared" si="15"/>
        <v>#REF!</v>
      </c>
      <c r="AA124" s="4" t="e">
        <f t="shared" si="16"/>
        <v>#DIV/0!</v>
      </c>
      <c r="AB124" s="4" t="e">
        <f t="shared" si="17"/>
        <v>#REF!</v>
      </c>
      <c r="AC124" s="4" t="e">
        <f t="shared" si="18"/>
        <v>#DIV/0!</v>
      </c>
    </row>
    <row r="125" spans="1:29" ht="16.5" hidden="1" customHeight="1" x14ac:dyDescent="0.2">
      <c r="A125" s="26" t="s">
        <v>344</v>
      </c>
      <c r="B125" s="44" t="s">
        <v>454</v>
      </c>
      <c r="C125" s="27"/>
      <c r="D125" s="27"/>
      <c r="E125" s="21">
        <f>'[1]январь 2010г.'!C131</f>
        <v>0</v>
      </c>
      <c r="F125" s="21"/>
      <c r="G125" s="21">
        <f>'[1]январь 2010г.'!D131</f>
        <v>0</v>
      </c>
      <c r="H125" s="21"/>
      <c r="I125" s="21">
        <f>'[1]сводка 2009'!M131-'[1]сводка 2009'!L131</f>
        <v>0</v>
      </c>
      <c r="J125" s="22">
        <f>'[1]сводка 2010'!M131-'[1]сводка 2010'!L131</f>
        <v>0</v>
      </c>
      <c r="K125" s="4">
        <f t="shared" si="10"/>
        <v>0</v>
      </c>
      <c r="L125" s="22">
        <f>'[1]сводка 2009'!M131</f>
        <v>0</v>
      </c>
      <c r="M125" s="4">
        <f>'[1]сводка 2010'!M131</f>
        <v>0</v>
      </c>
      <c r="N125" s="4">
        <f t="shared" si="11"/>
        <v>0</v>
      </c>
      <c r="O125" s="21">
        <f>'[1]сводка 2009'!M131</f>
        <v>0</v>
      </c>
      <c r="P125" s="21"/>
      <c r="Q125" s="21">
        <f>'[1]сводка 2010'!M131</f>
        <v>0</v>
      </c>
      <c r="R125" s="4" t="e">
        <f t="shared" si="19"/>
        <v>#DIV/0!</v>
      </c>
      <c r="S125" s="4"/>
      <c r="T125" s="4"/>
      <c r="U125" s="4">
        <f>'[1]ожид на 2010 год'!T131</f>
        <v>0</v>
      </c>
      <c r="V125" s="4">
        <f t="shared" si="12"/>
        <v>0</v>
      </c>
      <c r="W125" s="4" t="e">
        <f t="shared" si="22"/>
        <v>#DIV/0!</v>
      </c>
      <c r="X125" s="4"/>
      <c r="Y125" s="4">
        <f t="shared" si="14"/>
        <v>0</v>
      </c>
      <c r="Z125" s="4" t="e">
        <f t="shared" si="15"/>
        <v>#REF!</v>
      </c>
      <c r="AA125" s="4" t="e">
        <f t="shared" si="16"/>
        <v>#DIV/0!</v>
      </c>
      <c r="AB125" s="4" t="e">
        <f t="shared" si="17"/>
        <v>#REF!</v>
      </c>
      <c r="AC125" s="4" t="e">
        <f t="shared" si="18"/>
        <v>#DIV/0!</v>
      </c>
    </row>
    <row r="126" spans="1:29" ht="16.5" hidden="1" customHeight="1" x14ac:dyDescent="0.2">
      <c r="A126" s="26" t="s">
        <v>345</v>
      </c>
      <c r="B126" s="44" t="s">
        <v>159</v>
      </c>
      <c r="C126" s="27"/>
      <c r="D126" s="27"/>
      <c r="E126" s="21">
        <f>'[1]январь 2010г.'!C132</f>
        <v>0</v>
      </c>
      <c r="F126" s="21"/>
      <c r="G126" s="21">
        <f>'[1]январь 2010г.'!D132</f>
        <v>0</v>
      </c>
      <c r="H126" s="21"/>
      <c r="I126" s="21">
        <f>'[1]сводка 2009'!M132-'[1]сводка 2009'!L132</f>
        <v>0</v>
      </c>
      <c r="J126" s="22">
        <f>'[1]сводка 2010'!M132-'[1]сводка 2010'!L132</f>
        <v>0</v>
      </c>
      <c r="K126" s="4">
        <f t="shared" si="10"/>
        <v>0</v>
      </c>
      <c r="L126" s="22">
        <f>'[1]сводка 2009'!M132</f>
        <v>0</v>
      </c>
      <c r="M126" s="4">
        <f>'[1]сводка 2010'!M132</f>
        <v>0</v>
      </c>
      <c r="N126" s="4">
        <f t="shared" si="11"/>
        <v>0</v>
      </c>
      <c r="O126" s="21">
        <f>'[1]сводка 2009'!M132</f>
        <v>0</v>
      </c>
      <c r="P126" s="21"/>
      <c r="Q126" s="21">
        <f>'[1]сводка 2010'!M132</f>
        <v>0</v>
      </c>
      <c r="R126" s="4" t="e">
        <f t="shared" si="19"/>
        <v>#DIV/0!</v>
      </c>
      <c r="S126" s="4"/>
      <c r="T126" s="4"/>
      <c r="U126" s="4">
        <f>'[1]ожид на 2010 год'!T132</f>
        <v>0</v>
      </c>
      <c r="V126" s="4">
        <f t="shared" si="12"/>
        <v>0</v>
      </c>
      <c r="W126" s="4" t="e">
        <f t="shared" si="22"/>
        <v>#DIV/0!</v>
      </c>
      <c r="X126" s="4">
        <f>X128+X129</f>
        <v>0</v>
      </c>
      <c r="Y126" s="4">
        <f t="shared" si="14"/>
        <v>0</v>
      </c>
      <c r="Z126" s="4" t="e">
        <f t="shared" si="15"/>
        <v>#REF!</v>
      </c>
      <c r="AA126" s="4" t="e">
        <f t="shared" si="16"/>
        <v>#DIV/0!</v>
      </c>
      <c r="AB126" s="4" t="e">
        <f t="shared" si="17"/>
        <v>#REF!</v>
      </c>
      <c r="AC126" s="4" t="e">
        <f t="shared" si="18"/>
        <v>#DIV/0!</v>
      </c>
    </row>
    <row r="127" spans="1:29" ht="16.5" hidden="1" customHeight="1" x14ac:dyDescent="0.2">
      <c r="A127" s="26" t="s">
        <v>346</v>
      </c>
      <c r="B127" s="44" t="s">
        <v>529</v>
      </c>
      <c r="C127" s="27"/>
      <c r="D127" s="27"/>
      <c r="E127" s="21">
        <f>'[1]январь 2010г.'!C133</f>
        <v>0</v>
      </c>
      <c r="F127" s="21"/>
      <c r="G127" s="21">
        <f>'[1]январь 2010г.'!D133</f>
        <v>0</v>
      </c>
      <c r="H127" s="21"/>
      <c r="I127" s="21">
        <f>'[1]сводка 2009'!M133-'[1]сводка 2009'!L133</f>
        <v>0</v>
      </c>
      <c r="J127" s="22">
        <f>'[1]сводка 2010'!M133-'[1]сводка 2010'!L133</f>
        <v>0</v>
      </c>
      <c r="K127" s="4">
        <f t="shared" si="10"/>
        <v>0</v>
      </c>
      <c r="L127" s="22">
        <f>'[1]сводка 2009'!M133</f>
        <v>0</v>
      </c>
      <c r="M127" s="4">
        <f>'[1]сводка 2010'!M133</f>
        <v>0</v>
      </c>
      <c r="N127" s="4">
        <f t="shared" si="11"/>
        <v>0</v>
      </c>
      <c r="O127" s="21">
        <f>'[1]сводка 2009'!M133</f>
        <v>0</v>
      </c>
      <c r="P127" s="21"/>
      <c r="Q127" s="21">
        <f>'[1]сводка 2010'!M133</f>
        <v>0</v>
      </c>
      <c r="R127" s="4" t="e">
        <f t="shared" si="19"/>
        <v>#DIV/0!</v>
      </c>
      <c r="S127" s="4"/>
      <c r="T127" s="4"/>
      <c r="U127" s="4">
        <f>'[1]ожид на 2010 год'!T133</f>
        <v>0</v>
      </c>
      <c r="V127" s="4">
        <f t="shared" si="12"/>
        <v>0</v>
      </c>
      <c r="W127" s="4" t="e">
        <f t="shared" si="22"/>
        <v>#DIV/0!</v>
      </c>
      <c r="X127" s="4"/>
      <c r="Y127" s="4">
        <f t="shared" si="14"/>
        <v>0</v>
      </c>
      <c r="Z127" s="4" t="e">
        <f t="shared" si="15"/>
        <v>#REF!</v>
      </c>
      <c r="AA127" s="4" t="e">
        <f t="shared" si="16"/>
        <v>#DIV/0!</v>
      </c>
      <c r="AB127" s="4" t="e">
        <f t="shared" si="17"/>
        <v>#REF!</v>
      </c>
      <c r="AC127" s="4" t="e">
        <f t="shared" si="18"/>
        <v>#DIV/0!</v>
      </c>
    </row>
    <row r="128" spans="1:29" ht="16.5" hidden="1" customHeight="1" x14ac:dyDescent="0.2">
      <c r="A128" s="26" t="s">
        <v>347</v>
      </c>
      <c r="B128" s="44" t="s">
        <v>530</v>
      </c>
      <c r="C128" s="27"/>
      <c r="D128" s="27"/>
      <c r="E128" s="21">
        <f>'[1]январь 2010г.'!C134</f>
        <v>0</v>
      </c>
      <c r="F128" s="21"/>
      <c r="G128" s="21">
        <f>'[1]январь 2010г.'!D134</f>
        <v>0</v>
      </c>
      <c r="H128" s="21">
        <f>H129+H130+H131</f>
        <v>0</v>
      </c>
      <c r="I128" s="21">
        <f>'[1]сводка 2009'!M134-'[1]сводка 2009'!L134</f>
        <v>0</v>
      </c>
      <c r="J128" s="22">
        <f>'[1]сводка 2010'!M134-'[1]сводка 2010'!L134</f>
        <v>0</v>
      </c>
      <c r="K128" s="4">
        <f t="shared" si="10"/>
        <v>0</v>
      </c>
      <c r="L128" s="22">
        <f>'[1]сводка 2009'!M134</f>
        <v>0</v>
      </c>
      <c r="M128" s="4">
        <f>'[1]сводка 2010'!M134</f>
        <v>0</v>
      </c>
      <c r="N128" s="4">
        <f t="shared" si="11"/>
        <v>0</v>
      </c>
      <c r="O128" s="21">
        <f>'[1]сводка 2009'!M134</f>
        <v>0</v>
      </c>
      <c r="P128" s="21"/>
      <c r="Q128" s="21">
        <f>'[1]сводка 2010'!M134</f>
        <v>0</v>
      </c>
      <c r="R128" s="4" t="e">
        <f t="shared" si="19"/>
        <v>#DIV/0!</v>
      </c>
      <c r="S128" s="4"/>
      <c r="T128" s="4"/>
      <c r="U128" s="4">
        <f>'[1]ожид на 2010 год'!T134</f>
        <v>0</v>
      </c>
      <c r="V128" s="4">
        <f t="shared" si="12"/>
        <v>0</v>
      </c>
      <c r="W128" s="4" t="e">
        <f t="shared" si="22"/>
        <v>#DIV/0!</v>
      </c>
      <c r="X128" s="4"/>
      <c r="Y128" s="4">
        <f t="shared" si="14"/>
        <v>0</v>
      </c>
      <c r="Z128" s="4" t="e">
        <f t="shared" si="15"/>
        <v>#REF!</v>
      </c>
      <c r="AA128" s="4" t="e">
        <f t="shared" si="16"/>
        <v>#DIV/0!</v>
      </c>
      <c r="AB128" s="4" t="e">
        <f t="shared" si="17"/>
        <v>#REF!</v>
      </c>
      <c r="AC128" s="4" t="e">
        <f t="shared" si="18"/>
        <v>#DIV/0!</v>
      </c>
    </row>
    <row r="129" spans="1:29" ht="16.5" hidden="1" customHeight="1" x14ac:dyDescent="0.2">
      <c r="A129" s="26" t="s">
        <v>348</v>
      </c>
      <c r="B129" s="44" t="s">
        <v>190</v>
      </c>
      <c r="C129" s="27"/>
      <c r="D129" s="27"/>
      <c r="E129" s="21">
        <f>'[1]январь 2010г.'!C135</f>
        <v>0</v>
      </c>
      <c r="F129" s="21"/>
      <c r="G129" s="21">
        <f>'[1]январь 2010г.'!D135</f>
        <v>0</v>
      </c>
      <c r="H129" s="21"/>
      <c r="I129" s="21">
        <f>'[1]сводка 2009'!M135-'[1]сводка 2009'!L135</f>
        <v>0</v>
      </c>
      <c r="J129" s="22">
        <f>'[1]сводка 2010'!M135-'[1]сводка 2010'!L135</f>
        <v>0</v>
      </c>
      <c r="K129" s="4">
        <f t="shared" si="10"/>
        <v>0</v>
      </c>
      <c r="L129" s="22">
        <f>'[1]сводка 2009'!M135</f>
        <v>0</v>
      </c>
      <c r="M129" s="4">
        <f>'[1]сводка 2010'!M135</f>
        <v>0</v>
      </c>
      <c r="N129" s="4">
        <f t="shared" si="11"/>
        <v>0</v>
      </c>
      <c r="O129" s="21">
        <f>'[1]сводка 2009'!M135</f>
        <v>0</v>
      </c>
      <c r="P129" s="21"/>
      <c r="Q129" s="21">
        <f>'[1]сводка 2010'!M135</f>
        <v>0</v>
      </c>
      <c r="R129" s="4" t="e">
        <f t="shared" si="19"/>
        <v>#DIV/0!</v>
      </c>
      <c r="S129" s="4"/>
      <c r="T129" s="4"/>
      <c r="U129" s="4">
        <f>'[1]ожид на 2010 год'!T135</f>
        <v>0</v>
      </c>
      <c r="V129" s="4">
        <f t="shared" si="12"/>
        <v>0</v>
      </c>
      <c r="W129" s="4" t="e">
        <f t="shared" si="22"/>
        <v>#DIV/0!</v>
      </c>
      <c r="X129" s="4"/>
      <c r="Y129" s="4">
        <f t="shared" si="14"/>
        <v>0</v>
      </c>
      <c r="Z129" s="4" t="e">
        <f t="shared" si="15"/>
        <v>#REF!</v>
      </c>
      <c r="AA129" s="4" t="e">
        <f t="shared" si="16"/>
        <v>#DIV/0!</v>
      </c>
      <c r="AB129" s="4" t="e">
        <f t="shared" si="17"/>
        <v>#REF!</v>
      </c>
      <c r="AC129" s="4" t="e">
        <f t="shared" si="18"/>
        <v>#DIV/0!</v>
      </c>
    </row>
    <row r="130" spans="1:29" ht="16.5" hidden="1" customHeight="1" x14ac:dyDescent="0.2">
      <c r="A130" s="26" t="s">
        <v>349</v>
      </c>
      <c r="B130" s="44" t="s">
        <v>194</v>
      </c>
      <c r="C130" s="27"/>
      <c r="D130" s="27"/>
      <c r="E130" s="21">
        <f>'[1]январь 2010г.'!C136</f>
        <v>0</v>
      </c>
      <c r="F130" s="21"/>
      <c r="G130" s="21">
        <f>'[1]январь 2010г.'!D136</f>
        <v>0</v>
      </c>
      <c r="H130" s="21"/>
      <c r="I130" s="21">
        <f>'[1]сводка 2009'!M136-'[1]сводка 2009'!L136</f>
        <v>0</v>
      </c>
      <c r="J130" s="22">
        <f>'[1]сводка 2010'!M136-'[1]сводка 2010'!L136</f>
        <v>0</v>
      </c>
      <c r="K130" s="4">
        <f t="shared" si="10"/>
        <v>0</v>
      </c>
      <c r="L130" s="22">
        <f>'[1]сводка 2009'!M136</f>
        <v>0</v>
      </c>
      <c r="M130" s="4">
        <f>'[1]сводка 2010'!M136</f>
        <v>0</v>
      </c>
      <c r="N130" s="4">
        <f t="shared" si="11"/>
        <v>0</v>
      </c>
      <c r="O130" s="21">
        <f>'[1]сводка 2009'!M136</f>
        <v>0</v>
      </c>
      <c r="P130" s="21"/>
      <c r="Q130" s="21">
        <f>'[1]сводка 2010'!M136</f>
        <v>0</v>
      </c>
      <c r="R130" s="4" t="e">
        <f t="shared" si="19"/>
        <v>#DIV/0!</v>
      </c>
      <c r="S130" s="4"/>
      <c r="T130" s="4"/>
      <c r="U130" s="4">
        <f>'[1]ожид на 2010 год'!T136</f>
        <v>0</v>
      </c>
      <c r="V130" s="4">
        <f t="shared" si="12"/>
        <v>0</v>
      </c>
      <c r="W130" s="4" t="e">
        <f t="shared" si="22"/>
        <v>#DIV/0!</v>
      </c>
      <c r="X130" s="4">
        <f>X132+X133</f>
        <v>0</v>
      </c>
      <c r="Y130" s="4">
        <f t="shared" si="14"/>
        <v>0</v>
      </c>
      <c r="Z130" s="4" t="e">
        <f t="shared" si="15"/>
        <v>#REF!</v>
      </c>
      <c r="AA130" s="4" t="e">
        <f t="shared" si="16"/>
        <v>#DIV/0!</v>
      </c>
      <c r="AB130" s="4" t="e">
        <f t="shared" si="17"/>
        <v>#REF!</v>
      </c>
      <c r="AC130" s="4" t="e">
        <f t="shared" si="18"/>
        <v>#DIV/0!</v>
      </c>
    </row>
    <row r="131" spans="1:29" ht="16.5" hidden="1" customHeight="1" x14ac:dyDescent="0.2">
      <c r="A131" s="26" t="s">
        <v>350</v>
      </c>
      <c r="B131" s="44" t="s">
        <v>113</v>
      </c>
      <c r="C131" s="27"/>
      <c r="D131" s="27"/>
      <c r="E131" s="21">
        <f>'[1]январь 2010г.'!C137</f>
        <v>0</v>
      </c>
      <c r="F131" s="21"/>
      <c r="G131" s="21">
        <f>'[1]январь 2010г.'!D137</f>
        <v>0</v>
      </c>
      <c r="H131" s="21"/>
      <c r="I131" s="21">
        <f>'[1]сводка 2009'!M137-'[1]сводка 2009'!L137</f>
        <v>0</v>
      </c>
      <c r="J131" s="22">
        <f>'[1]сводка 2010'!M137-'[1]сводка 2010'!L137</f>
        <v>0</v>
      </c>
      <c r="K131" s="4">
        <f t="shared" si="10"/>
        <v>0</v>
      </c>
      <c r="L131" s="22">
        <f>'[1]сводка 2009'!M137</f>
        <v>0</v>
      </c>
      <c r="M131" s="4">
        <f>'[1]сводка 2010'!M137</f>
        <v>0</v>
      </c>
      <c r="N131" s="4">
        <f t="shared" si="11"/>
        <v>0</v>
      </c>
      <c r="O131" s="21">
        <f>'[1]сводка 2009'!M137</f>
        <v>0</v>
      </c>
      <c r="P131" s="21"/>
      <c r="Q131" s="21">
        <f>'[1]сводка 2010'!M137</f>
        <v>0</v>
      </c>
      <c r="R131" s="4" t="e">
        <f t="shared" si="19"/>
        <v>#DIV/0!</v>
      </c>
      <c r="S131" s="4"/>
      <c r="T131" s="4"/>
      <c r="U131" s="4">
        <f>'[1]ожид на 2010 год'!T137</f>
        <v>0</v>
      </c>
      <c r="V131" s="4">
        <f t="shared" si="12"/>
        <v>0</v>
      </c>
      <c r="W131" s="4" t="e">
        <f t="shared" si="22"/>
        <v>#DIV/0!</v>
      </c>
      <c r="X131" s="4"/>
      <c r="Y131" s="4">
        <f t="shared" si="14"/>
        <v>0</v>
      </c>
      <c r="Z131" s="4" t="e">
        <f t="shared" si="15"/>
        <v>#REF!</v>
      </c>
      <c r="AA131" s="4" t="e">
        <f t="shared" si="16"/>
        <v>#DIV/0!</v>
      </c>
      <c r="AB131" s="4" t="e">
        <f t="shared" si="17"/>
        <v>#REF!</v>
      </c>
      <c r="AC131" s="4" t="e">
        <f t="shared" si="18"/>
        <v>#DIV/0!</v>
      </c>
    </row>
    <row r="132" spans="1:29" ht="56.25" hidden="1" x14ac:dyDescent="0.2">
      <c r="A132" s="26" t="s">
        <v>46</v>
      </c>
      <c r="B132" s="44" t="s">
        <v>47</v>
      </c>
      <c r="C132" s="27"/>
      <c r="D132" s="27"/>
      <c r="E132" s="21">
        <f>E134</f>
        <v>1503</v>
      </c>
      <c r="F132" s="21"/>
      <c r="G132" s="21">
        <f>'[1]январь 2010г.'!D138</f>
        <v>0</v>
      </c>
      <c r="H132" s="21">
        <f>H133+H134+H135</f>
        <v>0</v>
      </c>
      <c r="I132" s="21">
        <f>'[1]сводка 2009'!M138-'[1]сводка 2009'!L138</f>
        <v>0</v>
      </c>
      <c r="J132" s="22">
        <f>'[1]сводка 2010'!M138-'[1]сводка 2010'!L138</f>
        <v>0</v>
      </c>
      <c r="K132" s="4">
        <f t="shared" si="10"/>
        <v>0</v>
      </c>
      <c r="L132" s="22">
        <f>'[1]сводка 2009'!M138</f>
        <v>0</v>
      </c>
      <c r="M132" s="4">
        <f>'[1]сводка 2010'!M138</f>
        <v>831.1</v>
      </c>
      <c r="N132" s="4">
        <f t="shared" si="11"/>
        <v>831.1</v>
      </c>
      <c r="O132" s="21">
        <f>'[1]сводка 2009'!M138</f>
        <v>0</v>
      </c>
      <c r="P132" s="21"/>
      <c r="Q132" s="21">
        <f>'[1]сводка 2010'!M138</f>
        <v>831.1</v>
      </c>
      <c r="R132" s="4">
        <f t="shared" si="19"/>
        <v>55.296074517631411</v>
      </c>
      <c r="S132" s="4"/>
      <c r="T132" s="4"/>
      <c r="U132" s="4">
        <f>'[1]ожид на 2010 год'!T138</f>
        <v>831.1</v>
      </c>
      <c r="V132" s="4">
        <f t="shared" si="12"/>
        <v>-671.9</v>
      </c>
      <c r="W132" s="4">
        <f t="shared" si="22"/>
        <v>55.296074517631411</v>
      </c>
      <c r="X132" s="4"/>
      <c r="Y132" s="4">
        <f t="shared" si="14"/>
        <v>-831.1</v>
      </c>
      <c r="Z132" s="4" t="e">
        <f t="shared" si="15"/>
        <v>#REF!</v>
      </c>
      <c r="AA132" s="4">
        <f t="shared" si="16"/>
        <v>0</v>
      </c>
      <c r="AB132" s="4" t="e">
        <f t="shared" si="17"/>
        <v>#REF!</v>
      </c>
      <c r="AC132" s="4" t="e">
        <f t="shared" si="18"/>
        <v>#DIV/0!</v>
      </c>
    </row>
    <row r="133" spans="1:29" ht="45" hidden="1" x14ac:dyDescent="0.2">
      <c r="A133" s="26" t="s">
        <v>48</v>
      </c>
      <c r="B133" s="44" t="s">
        <v>259</v>
      </c>
      <c r="C133" s="27"/>
      <c r="D133" s="27"/>
      <c r="E133" s="21">
        <f>'[1]январь 2010г.'!C139</f>
        <v>0</v>
      </c>
      <c r="F133" s="21"/>
      <c r="G133" s="21">
        <f>'[1]январь 2010г.'!D139</f>
        <v>0</v>
      </c>
      <c r="H133" s="21"/>
      <c r="I133" s="21">
        <f>'[1]сводка 2009'!M139-'[1]сводка 2009'!L139</f>
        <v>0</v>
      </c>
      <c r="J133" s="22">
        <f>'[1]сводка 2010'!M139-'[1]сводка 2010'!L139</f>
        <v>0</v>
      </c>
      <c r="K133" s="4">
        <f t="shared" si="10"/>
        <v>0</v>
      </c>
      <c r="L133" s="22">
        <f>'[1]сводка 2009'!M139</f>
        <v>0</v>
      </c>
      <c r="M133" s="4">
        <f>'[1]сводка 2010'!M139</f>
        <v>0</v>
      </c>
      <c r="N133" s="4">
        <f t="shared" si="11"/>
        <v>0</v>
      </c>
      <c r="O133" s="21">
        <f>'[1]сводка 2009'!M139</f>
        <v>0</v>
      </c>
      <c r="P133" s="21"/>
      <c r="Q133" s="21">
        <f>'[1]сводка 2010'!M139</f>
        <v>0</v>
      </c>
      <c r="R133" s="4" t="e">
        <f t="shared" si="19"/>
        <v>#DIV/0!</v>
      </c>
      <c r="S133" s="4"/>
      <c r="T133" s="4"/>
      <c r="U133" s="4">
        <f>'[1]ожид на 2010 год'!T139</f>
        <v>0</v>
      </c>
      <c r="V133" s="4">
        <f t="shared" si="12"/>
        <v>0</v>
      </c>
      <c r="W133" s="4" t="e">
        <f t="shared" si="22"/>
        <v>#DIV/0!</v>
      </c>
      <c r="X133" s="4"/>
      <c r="Y133" s="4">
        <f t="shared" si="14"/>
        <v>0</v>
      </c>
      <c r="Z133" s="4" t="e">
        <f t="shared" si="15"/>
        <v>#REF!</v>
      </c>
      <c r="AA133" s="4" t="e">
        <f t="shared" si="16"/>
        <v>#DIV/0!</v>
      </c>
      <c r="AB133" s="4" t="e">
        <f t="shared" si="17"/>
        <v>#REF!</v>
      </c>
      <c r="AC133" s="4" t="e">
        <f t="shared" si="18"/>
        <v>#DIV/0!</v>
      </c>
    </row>
    <row r="134" spans="1:29" ht="16.5" hidden="1" customHeight="1" x14ac:dyDescent="0.2">
      <c r="A134" s="26" t="s">
        <v>260</v>
      </c>
      <c r="B134" s="44" t="s">
        <v>261</v>
      </c>
      <c r="C134" s="27"/>
      <c r="D134" s="27"/>
      <c r="E134" s="21">
        <v>1503</v>
      </c>
      <c r="F134" s="21"/>
      <c r="G134" s="21">
        <f>'[1]январь 2010г.'!D140</f>
        <v>0</v>
      </c>
      <c r="H134" s="21"/>
      <c r="I134" s="21">
        <f>'[1]сводка 2009'!M140-'[1]сводка 2009'!L140</f>
        <v>0</v>
      </c>
      <c r="J134" s="22">
        <f>'[1]сводка 2010'!M140-'[1]сводка 2010'!L140</f>
        <v>0</v>
      </c>
      <c r="K134" s="4">
        <f t="shared" si="10"/>
        <v>0</v>
      </c>
      <c r="L134" s="22">
        <f>'[1]сводка 2009'!M140</f>
        <v>0</v>
      </c>
      <c r="M134" s="4">
        <f>'[1]сводка 2010'!M140</f>
        <v>831.1</v>
      </c>
      <c r="N134" s="4">
        <f t="shared" si="11"/>
        <v>831.1</v>
      </c>
      <c r="O134" s="21">
        <f>'[1]сводка 2009'!M140</f>
        <v>0</v>
      </c>
      <c r="P134" s="21"/>
      <c r="Q134" s="21">
        <f>'[1]сводка 2010'!M140</f>
        <v>831.1</v>
      </c>
      <c r="R134" s="4">
        <f t="shared" si="19"/>
        <v>55.296074517631411</v>
      </c>
      <c r="S134" s="4"/>
      <c r="T134" s="4"/>
      <c r="U134" s="4">
        <f>'[1]ожид на 2010 год'!T140</f>
        <v>831.1</v>
      </c>
      <c r="V134" s="4">
        <f t="shared" si="12"/>
        <v>-671.9</v>
      </c>
      <c r="W134" s="4">
        <f t="shared" si="22"/>
        <v>55.296074517631411</v>
      </c>
      <c r="X134" s="4">
        <f>X135</f>
        <v>0</v>
      </c>
      <c r="Y134" s="4">
        <f t="shared" si="14"/>
        <v>-831.1</v>
      </c>
      <c r="Z134" s="4" t="e">
        <f t="shared" si="15"/>
        <v>#REF!</v>
      </c>
      <c r="AA134" s="4">
        <f t="shared" si="16"/>
        <v>0</v>
      </c>
      <c r="AB134" s="4" t="e">
        <f t="shared" si="17"/>
        <v>#REF!</v>
      </c>
      <c r="AC134" s="4" t="e">
        <f t="shared" si="18"/>
        <v>#DIV/0!</v>
      </c>
    </row>
    <row r="135" spans="1:29" ht="45" hidden="1" x14ac:dyDescent="0.2">
      <c r="A135" s="26" t="s">
        <v>262</v>
      </c>
      <c r="B135" s="44" t="s">
        <v>398</v>
      </c>
      <c r="C135" s="27"/>
      <c r="D135" s="27"/>
      <c r="E135" s="21">
        <f>'[1]январь 2010г.'!C141</f>
        <v>0</v>
      </c>
      <c r="F135" s="21"/>
      <c r="G135" s="21">
        <f>'[1]январь 2010г.'!D141</f>
        <v>0</v>
      </c>
      <c r="H135" s="21"/>
      <c r="I135" s="21">
        <f>'[1]сводка 2009'!M141-'[1]сводка 2009'!L141</f>
        <v>0</v>
      </c>
      <c r="J135" s="22">
        <f>'[1]сводка 2010'!M141-'[1]сводка 2010'!L141</f>
        <v>0</v>
      </c>
      <c r="K135" s="4">
        <f t="shared" ref="K135:K148" si="23">J135-I135</f>
        <v>0</v>
      </c>
      <c r="L135" s="22">
        <f>'[1]сводка 2009'!M141</f>
        <v>0</v>
      </c>
      <c r="M135" s="4">
        <f>'[1]сводка 2010'!M141</f>
        <v>0</v>
      </c>
      <c r="N135" s="4">
        <f t="shared" ref="N135:N148" si="24">M135-L135</f>
        <v>0</v>
      </c>
      <c r="O135" s="21">
        <f>'[1]сводка 2009'!M141</f>
        <v>0</v>
      </c>
      <c r="P135" s="21"/>
      <c r="Q135" s="21">
        <f>'[1]сводка 2010'!M141</f>
        <v>0</v>
      </c>
      <c r="R135" s="4" t="e">
        <f t="shared" si="19"/>
        <v>#DIV/0!</v>
      </c>
      <c r="S135" s="4"/>
      <c r="T135" s="4"/>
      <c r="U135" s="4">
        <f>'[1]ожид на 2010 год'!T141</f>
        <v>0</v>
      </c>
      <c r="V135" s="4">
        <f t="shared" ref="V135:V198" si="25">U135-E135</f>
        <v>0</v>
      </c>
      <c r="W135" s="4" t="e">
        <f t="shared" si="22"/>
        <v>#DIV/0!</v>
      </c>
      <c r="X135" s="4"/>
      <c r="Y135" s="4">
        <f t="shared" ref="Y135:Y198" si="26">X135-U135</f>
        <v>0</v>
      </c>
      <c r="Z135" s="4" t="e">
        <f t="shared" ref="Z135:Z198" si="27">X135/X$276*100</f>
        <v>#REF!</v>
      </c>
      <c r="AA135" s="4" t="e">
        <f t="shared" ref="AA135:AA198" si="28">X135/U135*100</f>
        <v>#DIV/0!</v>
      </c>
      <c r="AB135" s="4" t="e">
        <f t="shared" ref="AB135:AB198" si="29">X135/X$286*100</f>
        <v>#REF!</v>
      </c>
      <c r="AC135" s="4" t="e">
        <f t="shared" ref="AC135:AC198" si="30">X135/C135*100</f>
        <v>#DIV/0!</v>
      </c>
    </row>
    <row r="136" spans="1:29" ht="17.25" hidden="1" customHeight="1" x14ac:dyDescent="0.2">
      <c r="A136" s="26" t="s">
        <v>517</v>
      </c>
      <c r="B136" s="44" t="s">
        <v>455</v>
      </c>
      <c r="C136" s="27">
        <v>584.4</v>
      </c>
      <c r="D136" s="27"/>
      <c r="E136" s="21">
        <f>E137</f>
        <v>622.29999999999995</v>
      </c>
      <c r="F136" s="21">
        <f>F137</f>
        <v>413</v>
      </c>
      <c r="G136" s="21">
        <f>G137</f>
        <v>158</v>
      </c>
      <c r="H136" s="21">
        <f>H137+H138</f>
        <v>28</v>
      </c>
      <c r="I136" s="21">
        <f>'[1]сводка 2009'!M142-'[1]сводка 2009'!L142</f>
        <v>3.3999999999999773</v>
      </c>
      <c r="J136" s="22">
        <f>'[1]сводка 2010'!M142-'[1]сводка 2010'!L142</f>
        <v>2.5</v>
      </c>
      <c r="K136" s="4">
        <f t="shared" si="23"/>
        <v>-0.89999999999997726</v>
      </c>
      <c r="L136" s="22">
        <f>'[1]сводка 2009'!M142</f>
        <v>474</v>
      </c>
      <c r="M136" s="4">
        <f>'[1]сводка 2010'!M142</f>
        <v>377</v>
      </c>
      <c r="N136" s="4">
        <f t="shared" si="24"/>
        <v>-97</v>
      </c>
      <c r="O136" s="21">
        <f>'[1]сводка 2009'!M142</f>
        <v>474</v>
      </c>
      <c r="P136" s="21"/>
      <c r="Q136" s="21">
        <f>'[1]сводка 2010'!M142</f>
        <v>377</v>
      </c>
      <c r="R136" s="4">
        <f t="shared" ref="R136:R199" si="31">Q136/E136*100</f>
        <v>60.581713000160697</v>
      </c>
      <c r="S136" s="4"/>
      <c r="T136" s="4"/>
      <c r="U136" s="4">
        <f>'[1]ожид на 2010 год'!T142</f>
        <v>579.5</v>
      </c>
      <c r="V136" s="4">
        <f t="shared" si="25"/>
        <v>-42.799999999999955</v>
      </c>
      <c r="W136" s="4">
        <f t="shared" si="22"/>
        <v>93.122288285392912</v>
      </c>
      <c r="X136" s="4">
        <f>X137</f>
        <v>583.9</v>
      </c>
      <c r="Y136" s="4">
        <f t="shared" si="26"/>
        <v>4.3999999999999773</v>
      </c>
      <c r="Z136" s="4" t="e">
        <f t="shared" si="27"/>
        <v>#REF!</v>
      </c>
      <c r="AA136" s="4">
        <f t="shared" si="28"/>
        <v>100.7592752372735</v>
      </c>
      <c r="AB136" s="4" t="e">
        <f t="shared" si="29"/>
        <v>#REF!</v>
      </c>
      <c r="AC136" s="4">
        <f t="shared" si="30"/>
        <v>99.91444216290212</v>
      </c>
    </row>
    <row r="137" spans="1:29" ht="18" hidden="1" customHeight="1" x14ac:dyDescent="0.2">
      <c r="A137" s="26" t="s">
        <v>456</v>
      </c>
      <c r="B137" s="44" t="s">
        <v>133</v>
      </c>
      <c r="C137" s="27">
        <v>584.4</v>
      </c>
      <c r="D137" s="27"/>
      <c r="E137" s="21">
        <f>'[1]январь 2010г.'!C143</f>
        <v>622.29999999999995</v>
      </c>
      <c r="F137" s="21">
        <f>255+158</f>
        <v>413</v>
      </c>
      <c r="G137" s="21">
        <v>158</v>
      </c>
      <c r="H137" s="21">
        <v>28</v>
      </c>
      <c r="I137" s="21">
        <f>'[1]сводка 2009'!M143-'[1]сводка 2009'!L143</f>
        <v>3.3999999999999773</v>
      </c>
      <c r="J137" s="22">
        <f>'[1]сводка 2010'!M143-'[1]сводка 2010'!L143</f>
        <v>2.5</v>
      </c>
      <c r="K137" s="4">
        <f t="shared" si="23"/>
        <v>-0.89999999999997726</v>
      </c>
      <c r="L137" s="22">
        <f>'[1]сводка 2009'!M143</f>
        <v>474</v>
      </c>
      <c r="M137" s="4">
        <f>'[1]сводка 2010'!M143</f>
        <v>377</v>
      </c>
      <c r="N137" s="4">
        <f t="shared" si="24"/>
        <v>-97</v>
      </c>
      <c r="O137" s="21">
        <f>'[1]сводка 2009'!M143</f>
        <v>474</v>
      </c>
      <c r="P137" s="21"/>
      <c r="Q137" s="21">
        <f>'[1]сводка 2010'!M143</f>
        <v>377</v>
      </c>
      <c r="R137" s="4">
        <f t="shared" si="31"/>
        <v>60.581713000160697</v>
      </c>
      <c r="S137" s="4"/>
      <c r="T137" s="4"/>
      <c r="U137" s="4">
        <f>'[1]ожид на 2010 год'!T143</f>
        <v>579.5</v>
      </c>
      <c r="V137" s="4">
        <f t="shared" si="25"/>
        <v>-42.799999999999955</v>
      </c>
      <c r="W137" s="4">
        <f t="shared" si="22"/>
        <v>93.122288285392912</v>
      </c>
      <c r="X137" s="4">
        <v>583.9</v>
      </c>
      <c r="Y137" s="4">
        <f t="shared" si="26"/>
        <v>4.3999999999999773</v>
      </c>
      <c r="Z137" s="4" t="e">
        <f t="shared" si="27"/>
        <v>#REF!</v>
      </c>
      <c r="AA137" s="4">
        <f t="shared" si="28"/>
        <v>100.7592752372735</v>
      </c>
      <c r="AB137" s="4" t="e">
        <f t="shared" si="29"/>
        <v>#REF!</v>
      </c>
      <c r="AC137" s="4">
        <f t="shared" si="30"/>
        <v>99.91444216290212</v>
      </c>
    </row>
    <row r="138" spans="1:29" ht="16.5" hidden="1" customHeight="1" x14ac:dyDescent="0.2">
      <c r="A138" s="26" t="s">
        <v>26</v>
      </c>
      <c r="B138" s="44" t="s">
        <v>341</v>
      </c>
      <c r="C138" s="27"/>
      <c r="D138" s="27"/>
      <c r="E138" s="21">
        <f>'[1]январь 2010г.'!C144</f>
        <v>0</v>
      </c>
      <c r="F138" s="21"/>
      <c r="G138" s="21">
        <f>'[1]январь 2010г.'!D144</f>
        <v>0</v>
      </c>
      <c r="H138" s="21">
        <f>H139+H140+H141</f>
        <v>0</v>
      </c>
      <c r="I138" s="21">
        <f>'[1]сводка 2009'!M144-'[1]сводка 2009'!L144</f>
        <v>0</v>
      </c>
      <c r="J138" s="22">
        <f>'[1]сводка 2010'!M144-'[1]сводка 2010'!L144</f>
        <v>0</v>
      </c>
      <c r="K138" s="4">
        <f t="shared" si="23"/>
        <v>0</v>
      </c>
      <c r="L138" s="22">
        <f>'[1]сводка 2009'!M144</f>
        <v>0</v>
      </c>
      <c r="M138" s="4">
        <f>'[1]сводка 2010'!M144</f>
        <v>0</v>
      </c>
      <c r="N138" s="4">
        <f t="shared" si="24"/>
        <v>0</v>
      </c>
      <c r="O138" s="21">
        <f>'[1]сводка 2009'!M144</f>
        <v>0</v>
      </c>
      <c r="P138" s="21"/>
      <c r="Q138" s="21">
        <f>'[1]сводка 2010'!M144</f>
        <v>0</v>
      </c>
      <c r="R138" s="4" t="e">
        <f t="shared" si="31"/>
        <v>#DIV/0!</v>
      </c>
      <c r="S138" s="4"/>
      <c r="T138" s="4"/>
      <c r="U138" s="4">
        <f>'[1]ожид на 2010 год'!T144</f>
        <v>0</v>
      </c>
      <c r="V138" s="4">
        <f t="shared" si="25"/>
        <v>0</v>
      </c>
      <c r="W138" s="4" t="e">
        <f t="shared" si="22"/>
        <v>#DIV/0!</v>
      </c>
      <c r="X138" s="4"/>
      <c r="Y138" s="4">
        <f t="shared" si="26"/>
        <v>0</v>
      </c>
      <c r="Z138" s="4" t="e">
        <f t="shared" si="27"/>
        <v>#REF!</v>
      </c>
      <c r="AA138" s="4" t="e">
        <f t="shared" si="28"/>
        <v>#DIV/0!</v>
      </c>
      <c r="AB138" s="4" t="e">
        <f t="shared" si="29"/>
        <v>#REF!</v>
      </c>
      <c r="AC138" s="4" t="e">
        <f t="shared" si="30"/>
        <v>#DIV/0!</v>
      </c>
    </row>
    <row r="139" spans="1:29" ht="16.5" hidden="1" customHeight="1" x14ac:dyDescent="0.2">
      <c r="A139" s="26" t="s">
        <v>426</v>
      </c>
      <c r="B139" s="44" t="s">
        <v>427</v>
      </c>
      <c r="C139" s="27"/>
      <c r="D139" s="27"/>
      <c r="E139" s="21">
        <f>'[1]январь 2010г.'!C145</f>
        <v>0</v>
      </c>
      <c r="F139" s="21"/>
      <c r="G139" s="21">
        <f>'[1]январь 2010г.'!D145</f>
        <v>0</v>
      </c>
      <c r="H139" s="21"/>
      <c r="I139" s="21">
        <f>'[1]сводка 2009'!M145-'[1]сводка 2009'!L145</f>
        <v>0</v>
      </c>
      <c r="J139" s="22">
        <f>'[1]сводка 2010'!M145-'[1]сводка 2010'!L145</f>
        <v>0</v>
      </c>
      <c r="K139" s="4">
        <f t="shared" si="23"/>
        <v>0</v>
      </c>
      <c r="L139" s="22">
        <f>'[1]сводка 2009'!M145</f>
        <v>0</v>
      </c>
      <c r="M139" s="4">
        <f>'[1]сводка 2010'!M145</f>
        <v>0</v>
      </c>
      <c r="N139" s="4">
        <f t="shared" si="24"/>
        <v>0</v>
      </c>
      <c r="O139" s="21">
        <f>'[1]сводка 2009'!M145</f>
        <v>0</v>
      </c>
      <c r="P139" s="21"/>
      <c r="Q139" s="21">
        <f>'[1]сводка 2010'!M145</f>
        <v>0</v>
      </c>
      <c r="R139" s="4" t="e">
        <f t="shared" si="31"/>
        <v>#DIV/0!</v>
      </c>
      <c r="S139" s="4"/>
      <c r="T139" s="4"/>
      <c r="U139" s="4">
        <f>'[1]ожид на 2010 год'!T145</f>
        <v>0</v>
      </c>
      <c r="V139" s="4">
        <f t="shared" si="25"/>
        <v>0</v>
      </c>
      <c r="W139" s="4" t="e">
        <f t="shared" si="22"/>
        <v>#DIV/0!</v>
      </c>
      <c r="X139" s="4"/>
      <c r="Y139" s="4">
        <f t="shared" si="26"/>
        <v>0</v>
      </c>
      <c r="Z139" s="4" t="e">
        <f t="shared" si="27"/>
        <v>#REF!</v>
      </c>
      <c r="AA139" s="4" t="e">
        <f t="shared" si="28"/>
        <v>#DIV/0!</v>
      </c>
      <c r="AB139" s="4" t="e">
        <f t="shared" si="29"/>
        <v>#REF!</v>
      </c>
      <c r="AC139" s="4" t="e">
        <f t="shared" si="30"/>
        <v>#DIV/0!</v>
      </c>
    </row>
    <row r="140" spans="1:29" ht="22.5" hidden="1" x14ac:dyDescent="0.2">
      <c r="A140" s="26" t="s">
        <v>428</v>
      </c>
      <c r="B140" s="44" t="s">
        <v>10</v>
      </c>
      <c r="C140" s="27"/>
      <c r="D140" s="27"/>
      <c r="E140" s="21">
        <f>'[1]январь 2010г.'!C146</f>
        <v>0</v>
      </c>
      <c r="F140" s="21"/>
      <c r="G140" s="21">
        <f>'[1]январь 2010г.'!D146</f>
        <v>0</v>
      </c>
      <c r="H140" s="21"/>
      <c r="I140" s="21">
        <f>'[1]сводка 2009'!M146-'[1]сводка 2009'!L146</f>
        <v>0</v>
      </c>
      <c r="J140" s="22">
        <f>'[1]сводка 2010'!M146-'[1]сводка 2010'!L146</f>
        <v>0</v>
      </c>
      <c r="K140" s="4">
        <f t="shared" si="23"/>
        <v>0</v>
      </c>
      <c r="L140" s="22">
        <f>'[1]сводка 2009'!M146</f>
        <v>0</v>
      </c>
      <c r="M140" s="4">
        <f>'[1]сводка 2010'!M146</f>
        <v>0</v>
      </c>
      <c r="N140" s="4">
        <f t="shared" si="24"/>
        <v>0</v>
      </c>
      <c r="O140" s="21">
        <f>'[1]сводка 2009'!M146</f>
        <v>0</v>
      </c>
      <c r="P140" s="21"/>
      <c r="Q140" s="21">
        <f>'[1]сводка 2010'!M146</f>
        <v>0</v>
      </c>
      <c r="R140" s="4" t="e">
        <f t="shared" si="31"/>
        <v>#DIV/0!</v>
      </c>
      <c r="S140" s="4"/>
      <c r="T140" s="4"/>
      <c r="U140" s="4">
        <f>'[1]ожид на 2010 год'!T146</f>
        <v>0</v>
      </c>
      <c r="V140" s="4">
        <f t="shared" si="25"/>
        <v>0</v>
      </c>
      <c r="W140" s="4" t="e">
        <f t="shared" si="22"/>
        <v>#DIV/0!</v>
      </c>
      <c r="X140" s="4">
        <f>X141</f>
        <v>24112.3</v>
      </c>
      <c r="Y140" s="4">
        <f t="shared" si="26"/>
        <v>24112.3</v>
      </c>
      <c r="Z140" s="4" t="e">
        <f t="shared" si="27"/>
        <v>#REF!</v>
      </c>
      <c r="AA140" s="4" t="e">
        <f t="shared" si="28"/>
        <v>#DIV/0!</v>
      </c>
      <c r="AB140" s="4" t="e">
        <f t="shared" si="29"/>
        <v>#REF!</v>
      </c>
      <c r="AC140" s="4" t="e">
        <f t="shared" si="30"/>
        <v>#DIV/0!</v>
      </c>
    </row>
    <row r="141" spans="1:29" ht="22.5" hidden="1" x14ac:dyDescent="0.2">
      <c r="A141" s="26" t="s">
        <v>11</v>
      </c>
      <c r="B141" s="44" t="s">
        <v>23</v>
      </c>
      <c r="C141" s="27"/>
      <c r="D141" s="27"/>
      <c r="E141" s="21">
        <f>'[1]январь 2010г.'!C147</f>
        <v>0</v>
      </c>
      <c r="F141" s="21"/>
      <c r="G141" s="21">
        <f>'[1]январь 2010г.'!D147</f>
        <v>0</v>
      </c>
      <c r="H141" s="21"/>
      <c r="I141" s="21">
        <f>'[1]сводка 2009'!M147-'[1]сводка 2009'!L147</f>
        <v>0</v>
      </c>
      <c r="J141" s="22">
        <f>'[1]сводка 2010'!M147-'[1]сводка 2010'!L147</f>
        <v>0</v>
      </c>
      <c r="K141" s="4">
        <f t="shared" si="23"/>
        <v>0</v>
      </c>
      <c r="L141" s="22">
        <f>'[1]сводка 2009'!M147</f>
        <v>0</v>
      </c>
      <c r="M141" s="4">
        <f>'[1]сводка 2010'!M147</f>
        <v>0</v>
      </c>
      <c r="N141" s="4">
        <f t="shared" si="24"/>
        <v>0</v>
      </c>
      <c r="O141" s="21">
        <f>'[1]сводка 2009'!M147</f>
        <v>0</v>
      </c>
      <c r="P141" s="21"/>
      <c r="Q141" s="21">
        <f>'[1]сводка 2010'!M147</f>
        <v>0</v>
      </c>
      <c r="R141" s="4" t="e">
        <f t="shared" si="31"/>
        <v>#DIV/0!</v>
      </c>
      <c r="S141" s="4"/>
      <c r="T141" s="4"/>
      <c r="U141" s="4">
        <f>'[1]ожид на 2010 год'!T147</f>
        <v>0</v>
      </c>
      <c r="V141" s="4">
        <f t="shared" si="25"/>
        <v>0</v>
      </c>
      <c r="W141" s="4" t="e">
        <f t="shared" si="22"/>
        <v>#DIV/0!</v>
      </c>
      <c r="X141" s="4">
        <f>X143+X144</f>
        <v>24112.3</v>
      </c>
      <c r="Y141" s="4">
        <f t="shared" si="26"/>
        <v>24112.3</v>
      </c>
      <c r="Z141" s="4" t="e">
        <f t="shared" si="27"/>
        <v>#REF!</v>
      </c>
      <c r="AA141" s="4" t="e">
        <f t="shared" si="28"/>
        <v>#DIV/0!</v>
      </c>
      <c r="AB141" s="4" t="e">
        <f t="shared" si="29"/>
        <v>#REF!</v>
      </c>
      <c r="AC141" s="4" t="e">
        <f t="shared" si="30"/>
        <v>#DIV/0!</v>
      </c>
    </row>
    <row r="142" spans="1:29" ht="22.5" customHeight="1" x14ac:dyDescent="0.2">
      <c r="A142" s="26" t="s">
        <v>457</v>
      </c>
      <c r="B142" s="44" t="s">
        <v>191</v>
      </c>
      <c r="C142" s="27">
        <v>20993.3</v>
      </c>
      <c r="D142" s="27">
        <f>D143</f>
        <v>10</v>
      </c>
      <c r="E142" s="21">
        <f>E143</f>
        <v>10</v>
      </c>
      <c r="F142" s="21">
        <f>F143</f>
        <v>16879.599999999999</v>
      </c>
      <c r="G142" s="21">
        <f>G143</f>
        <v>4596</v>
      </c>
      <c r="H142" s="21">
        <f>H143</f>
        <v>1799</v>
      </c>
      <c r="I142" s="21">
        <f>'[1]сводка 2009'!M148-'[1]сводка 2009'!L148</f>
        <v>1614.5</v>
      </c>
      <c r="J142" s="22">
        <f>'[1]сводка 2010'!M148-'[1]сводка 2010'!L148</f>
        <v>1587.5000000000036</v>
      </c>
      <c r="K142" s="4">
        <f t="shared" si="23"/>
        <v>-26.999999999996362</v>
      </c>
      <c r="L142" s="22">
        <f>'[1]сводка 2009'!M148</f>
        <v>15100.800000000001</v>
      </c>
      <c r="M142" s="4">
        <f>'[1]сводка 2010'!M148</f>
        <v>17671.300000000003</v>
      </c>
      <c r="N142" s="4">
        <f t="shared" si="24"/>
        <v>2570.5000000000018</v>
      </c>
      <c r="O142" s="21">
        <f>'[1]сводка 2009'!M148</f>
        <v>15100.800000000001</v>
      </c>
      <c r="P142" s="21">
        <f>P143+P271</f>
        <v>0</v>
      </c>
      <c r="Q142" s="21">
        <f>Q143+Q271</f>
        <v>0</v>
      </c>
      <c r="R142" s="4">
        <f t="shared" si="31"/>
        <v>0</v>
      </c>
      <c r="S142" s="4">
        <f>S143</f>
        <v>0</v>
      </c>
      <c r="T142" s="4">
        <f>T143</f>
        <v>3.5</v>
      </c>
      <c r="U142" s="4">
        <f>U143+U271</f>
        <v>3.5</v>
      </c>
      <c r="V142" s="4">
        <f t="shared" si="25"/>
        <v>-6.5</v>
      </c>
      <c r="W142" s="4">
        <f t="shared" si="22"/>
        <v>35</v>
      </c>
      <c r="X142" s="4">
        <f>X143</f>
        <v>24112.3</v>
      </c>
      <c r="Y142" s="4">
        <f t="shared" si="26"/>
        <v>24108.799999999999</v>
      </c>
      <c r="Z142" s="4" t="e">
        <f t="shared" si="27"/>
        <v>#REF!</v>
      </c>
      <c r="AA142" s="4">
        <f t="shared" si="28"/>
        <v>688922.85714285704</v>
      </c>
      <c r="AB142" s="4" t="e">
        <f t="shared" si="29"/>
        <v>#REF!</v>
      </c>
      <c r="AC142" s="4">
        <f t="shared" si="30"/>
        <v>114.85712108148792</v>
      </c>
    </row>
    <row r="143" spans="1:29" ht="13.5" customHeight="1" x14ac:dyDescent="0.2">
      <c r="A143" s="26" t="s">
        <v>523</v>
      </c>
      <c r="B143" s="44" t="s">
        <v>192</v>
      </c>
      <c r="C143" s="27">
        <v>20993.3</v>
      </c>
      <c r="D143" s="27">
        <v>10</v>
      </c>
      <c r="E143" s="21">
        <v>10</v>
      </c>
      <c r="F143" s="21">
        <f>12283.6+4596</f>
        <v>16879.599999999999</v>
      </c>
      <c r="G143" s="21">
        <v>4596</v>
      </c>
      <c r="H143" s="21">
        <v>1799</v>
      </c>
      <c r="I143" s="21">
        <f>'[1]сводка 2009'!M149-'[1]сводка 2009'!L149</f>
        <v>1614.5</v>
      </c>
      <c r="J143" s="22">
        <f>'[1]сводка 2010'!M149-'[1]сводка 2010'!L149</f>
        <v>1587.5000000000036</v>
      </c>
      <c r="K143" s="4">
        <f t="shared" si="23"/>
        <v>-26.999999999996362</v>
      </c>
      <c r="L143" s="22">
        <f>'[1]сводка 2009'!M149</f>
        <v>15100.800000000001</v>
      </c>
      <c r="M143" s="4">
        <f>'[1]сводка 2010'!M149</f>
        <v>17671.300000000003</v>
      </c>
      <c r="N143" s="4">
        <f t="shared" si="24"/>
        <v>2570.5000000000018</v>
      </c>
      <c r="O143" s="21">
        <f>'[1]сводка 2009'!M149</f>
        <v>15100.800000000001</v>
      </c>
      <c r="P143" s="21">
        <f>E143-D143</f>
        <v>0</v>
      </c>
      <c r="Q143" s="21">
        <v>0</v>
      </c>
      <c r="R143" s="4">
        <f t="shared" si="31"/>
        <v>0</v>
      </c>
      <c r="S143" s="4">
        <v>0</v>
      </c>
      <c r="T143" s="4">
        <v>3.5</v>
      </c>
      <c r="U143" s="4">
        <v>3.5</v>
      </c>
      <c r="V143" s="4">
        <f t="shared" si="25"/>
        <v>-6.5</v>
      </c>
      <c r="W143" s="4">
        <f t="shared" si="22"/>
        <v>35</v>
      </c>
      <c r="X143" s="4">
        <v>24112.3</v>
      </c>
      <c r="Y143" s="4">
        <f t="shared" si="26"/>
        <v>24108.799999999999</v>
      </c>
      <c r="Z143" s="4" t="e">
        <f t="shared" si="27"/>
        <v>#REF!</v>
      </c>
      <c r="AA143" s="4">
        <f t="shared" si="28"/>
        <v>688922.85714285704</v>
      </c>
      <c r="AB143" s="4" t="e">
        <f t="shared" si="29"/>
        <v>#REF!</v>
      </c>
      <c r="AC143" s="4">
        <f t="shared" si="30"/>
        <v>114.85712108148792</v>
      </c>
    </row>
    <row r="144" spans="1:29" ht="9.75" hidden="1" customHeight="1" x14ac:dyDescent="0.2">
      <c r="A144" s="26" t="s">
        <v>84</v>
      </c>
      <c r="B144" s="44" t="s">
        <v>243</v>
      </c>
      <c r="C144" s="27"/>
      <c r="D144" s="27"/>
      <c r="E144" s="21">
        <f>'[1]январь 2010г.'!C150</f>
        <v>0</v>
      </c>
      <c r="F144" s="21"/>
      <c r="G144" s="21">
        <f>'[1]январь 2010г.'!D150</f>
        <v>0</v>
      </c>
      <c r="H144" s="21"/>
      <c r="I144" s="21">
        <f>'[1]сводка 2009'!M150-'[1]сводка 2009'!L150</f>
        <v>0</v>
      </c>
      <c r="J144" s="22">
        <f>'[1]сводка 2010'!M150-'[1]сводка 2010'!L150</f>
        <v>0</v>
      </c>
      <c r="K144" s="4">
        <f t="shared" si="23"/>
        <v>0</v>
      </c>
      <c r="L144" s="22">
        <f>'[1]сводка 2009'!M150</f>
        <v>0</v>
      </c>
      <c r="M144" s="4">
        <f>'[1]сводка 2010'!M150</f>
        <v>0</v>
      </c>
      <c r="N144" s="4">
        <f t="shared" si="24"/>
        <v>0</v>
      </c>
      <c r="O144" s="21">
        <f>'[1]сводка 2009'!M150</f>
        <v>0</v>
      </c>
      <c r="P144" s="21"/>
      <c r="Q144" s="21">
        <f>'[1]сводка 2010'!M150</f>
        <v>0</v>
      </c>
      <c r="R144" s="4" t="e">
        <f t="shared" si="31"/>
        <v>#DIV/0!</v>
      </c>
      <c r="S144" s="4"/>
      <c r="T144" s="4"/>
      <c r="U144" s="4">
        <f>'[1]ожид на 2010 год'!T150</f>
        <v>0</v>
      </c>
      <c r="V144" s="4">
        <f t="shared" si="25"/>
        <v>0</v>
      </c>
      <c r="W144" s="4" t="e">
        <f t="shared" si="22"/>
        <v>#DIV/0!</v>
      </c>
      <c r="X144" s="4"/>
      <c r="Y144" s="4">
        <f t="shared" si="26"/>
        <v>0</v>
      </c>
      <c r="Z144" s="4" t="e">
        <f t="shared" si="27"/>
        <v>#REF!</v>
      </c>
      <c r="AA144" s="4" t="e">
        <f t="shared" si="28"/>
        <v>#DIV/0!</v>
      </c>
      <c r="AB144" s="4" t="e">
        <f t="shared" si="29"/>
        <v>#REF!</v>
      </c>
      <c r="AC144" s="4" t="e">
        <f t="shared" si="30"/>
        <v>#DIV/0!</v>
      </c>
    </row>
    <row r="145" spans="1:29" ht="16.5" hidden="1" customHeight="1" x14ac:dyDescent="0.2">
      <c r="A145" s="26" t="s">
        <v>577</v>
      </c>
      <c r="B145" s="44" t="s">
        <v>579</v>
      </c>
      <c r="C145" s="27"/>
      <c r="D145" s="27"/>
      <c r="E145" s="21">
        <v>23119</v>
      </c>
      <c r="F145" s="21"/>
      <c r="G145" s="21">
        <f>'[1]январь 2010г.'!D151</f>
        <v>5051.3</v>
      </c>
      <c r="H145" s="21">
        <v>2500.4</v>
      </c>
      <c r="I145" s="21">
        <f>'[1]сводка 2009'!M151-'[1]сводка 2009'!L151</f>
        <v>1614.5</v>
      </c>
      <c r="J145" s="22">
        <f>'[1]сводка 2010'!M151-'[1]сводка 2010'!L151</f>
        <v>1454.4000000000015</v>
      </c>
      <c r="K145" s="4">
        <f t="shared" si="23"/>
        <v>-160.09999999999854</v>
      </c>
      <c r="L145" s="22">
        <f>'[1]сводка 2009'!M151</f>
        <v>15100.800000000001</v>
      </c>
      <c r="M145" s="4">
        <f>'[1]сводка 2010'!M151</f>
        <v>16843.900000000001</v>
      </c>
      <c r="N145" s="4">
        <f t="shared" si="24"/>
        <v>1743.1000000000004</v>
      </c>
      <c r="O145" s="21">
        <f>'[1]сводка 2009'!M151</f>
        <v>15100.800000000001</v>
      </c>
      <c r="P145" s="21"/>
      <c r="Q145" s="21">
        <f>'[1]сводка 2010'!M151</f>
        <v>16843.900000000001</v>
      </c>
      <c r="R145" s="4">
        <f t="shared" si="31"/>
        <v>72.857390025520147</v>
      </c>
      <c r="S145" s="4"/>
      <c r="T145" s="4"/>
      <c r="U145" s="4">
        <f>'[1]ожид на 2010 год'!T151</f>
        <v>20390.300000000003</v>
      </c>
      <c r="V145" s="4">
        <f t="shared" si="25"/>
        <v>-2728.6999999999971</v>
      </c>
      <c r="W145" s="4">
        <f t="shared" si="22"/>
        <v>88.197153856135657</v>
      </c>
      <c r="X145" s="4">
        <f>X146+X151+X170+X178+X182</f>
        <v>1230</v>
      </c>
      <c r="Y145" s="4">
        <f t="shared" si="26"/>
        <v>-19160.300000000003</v>
      </c>
      <c r="Z145" s="4" t="e">
        <f t="shared" si="27"/>
        <v>#REF!</v>
      </c>
      <c r="AA145" s="4">
        <f t="shared" si="28"/>
        <v>6.0322800547319062</v>
      </c>
      <c r="AB145" s="4" t="e">
        <f t="shared" si="29"/>
        <v>#REF!</v>
      </c>
      <c r="AC145" s="4" t="e">
        <f t="shared" si="30"/>
        <v>#DIV/0!</v>
      </c>
    </row>
    <row r="146" spans="1:29" ht="22.5" hidden="1" x14ac:dyDescent="0.2">
      <c r="A146" s="26" t="s">
        <v>72</v>
      </c>
      <c r="B146" s="44" t="s">
        <v>200</v>
      </c>
      <c r="C146" s="27"/>
      <c r="D146" s="27"/>
      <c r="E146" s="21">
        <f>'[1]январь 2010г.'!C152</f>
        <v>0</v>
      </c>
      <c r="F146" s="21"/>
      <c r="G146" s="21">
        <f>'[1]январь 2010г.'!D152</f>
        <v>0</v>
      </c>
      <c r="H146" s="21"/>
      <c r="I146" s="21">
        <f>'[1]сводка 2009'!M152-'[1]сводка 2009'!L152</f>
        <v>0</v>
      </c>
      <c r="J146" s="22">
        <f>'[1]сводка 2010'!M152-'[1]сводка 2010'!L152</f>
        <v>0</v>
      </c>
      <c r="K146" s="4">
        <f t="shared" si="23"/>
        <v>0</v>
      </c>
      <c r="L146" s="22">
        <f>'[1]сводка 2009'!M152</f>
        <v>0</v>
      </c>
      <c r="M146" s="4">
        <f>'[1]сводка 2010'!M152</f>
        <v>0</v>
      </c>
      <c r="N146" s="4">
        <f t="shared" si="24"/>
        <v>0</v>
      </c>
      <c r="O146" s="21">
        <f>'[1]сводка 2009'!M152</f>
        <v>0</v>
      </c>
      <c r="P146" s="21"/>
      <c r="Q146" s="21">
        <f>'[1]сводка 2010'!M152</f>
        <v>0</v>
      </c>
      <c r="R146" s="4" t="e">
        <f t="shared" si="31"/>
        <v>#DIV/0!</v>
      </c>
      <c r="S146" s="4"/>
      <c r="T146" s="4"/>
      <c r="U146" s="4">
        <f>'[1]ожид на 2010 год'!T152</f>
        <v>0</v>
      </c>
      <c r="V146" s="4">
        <f t="shared" si="25"/>
        <v>0</v>
      </c>
      <c r="W146" s="4" t="e">
        <f t="shared" si="22"/>
        <v>#DIV/0!</v>
      </c>
      <c r="X146" s="4">
        <f>X148+X150</f>
        <v>615</v>
      </c>
      <c r="Y146" s="4">
        <f t="shared" si="26"/>
        <v>615</v>
      </c>
      <c r="Z146" s="4" t="e">
        <f t="shared" si="27"/>
        <v>#REF!</v>
      </c>
      <c r="AA146" s="4" t="e">
        <f t="shared" si="28"/>
        <v>#DIV/0!</v>
      </c>
      <c r="AB146" s="4" t="e">
        <f t="shared" si="29"/>
        <v>#REF!</v>
      </c>
      <c r="AC146" s="4" t="e">
        <f t="shared" si="30"/>
        <v>#DIV/0!</v>
      </c>
    </row>
    <row r="147" spans="1:29" ht="56.25" hidden="1" x14ac:dyDescent="0.2">
      <c r="A147" s="26" t="s">
        <v>580</v>
      </c>
      <c r="B147" s="44" t="s">
        <v>582</v>
      </c>
      <c r="C147" s="27"/>
      <c r="D147" s="27"/>
      <c r="E147" s="21">
        <f>'[1]январь 2010г.'!C153</f>
        <v>200</v>
      </c>
      <c r="F147" s="21"/>
      <c r="G147" s="21">
        <f>'[1]январь 2010г.'!D153</f>
        <v>46.2</v>
      </c>
      <c r="H147" s="21">
        <v>24.6</v>
      </c>
      <c r="I147" s="21">
        <f>'[1]сводка 2009'!M153-'[1]сводка 2009'!L153</f>
        <v>0</v>
      </c>
      <c r="J147" s="22">
        <f>'[1]сводка 2010'!M153-'[1]сводка 2010'!L153</f>
        <v>79.099999999999966</v>
      </c>
      <c r="K147" s="4">
        <f t="shared" si="23"/>
        <v>79.099999999999966</v>
      </c>
      <c r="L147" s="22">
        <f>'[1]сводка 2009'!M153</f>
        <v>0</v>
      </c>
      <c r="M147" s="4">
        <f>'[1]сводка 2010'!M153</f>
        <v>339.4</v>
      </c>
      <c r="N147" s="4">
        <f t="shared" si="24"/>
        <v>339.4</v>
      </c>
      <c r="O147" s="21">
        <f>'[1]сводка 2009'!M153</f>
        <v>0</v>
      </c>
      <c r="P147" s="21"/>
      <c r="Q147" s="21">
        <f>'[1]сводка 2010'!M153</f>
        <v>339.4</v>
      </c>
      <c r="R147" s="4">
        <f t="shared" si="31"/>
        <v>169.7</v>
      </c>
      <c r="S147" s="4"/>
      <c r="T147" s="4"/>
      <c r="U147" s="4">
        <f>'[1]ожид на 2010 год'!T153</f>
        <v>309.50000000000006</v>
      </c>
      <c r="V147" s="4">
        <f t="shared" si="25"/>
        <v>109.50000000000006</v>
      </c>
      <c r="W147" s="4">
        <f t="shared" si="22"/>
        <v>154.75000000000003</v>
      </c>
      <c r="X147" s="4"/>
      <c r="Y147" s="4">
        <f t="shared" si="26"/>
        <v>-309.50000000000006</v>
      </c>
      <c r="Z147" s="4" t="e">
        <f t="shared" si="27"/>
        <v>#REF!</v>
      </c>
      <c r="AA147" s="4">
        <f t="shared" si="28"/>
        <v>0</v>
      </c>
      <c r="AB147" s="4" t="e">
        <f t="shared" si="29"/>
        <v>#REF!</v>
      </c>
      <c r="AC147" s="4" t="e">
        <f t="shared" si="30"/>
        <v>#DIV/0!</v>
      </c>
    </row>
    <row r="148" spans="1:29" ht="16.5" hidden="1" customHeight="1" x14ac:dyDescent="0.2">
      <c r="A148" s="26" t="s">
        <v>583</v>
      </c>
      <c r="B148" s="44" t="s">
        <v>584</v>
      </c>
      <c r="C148" s="27"/>
      <c r="D148" s="27"/>
      <c r="E148" s="21">
        <f>'[1]январь 2010г.'!C154</f>
        <v>0</v>
      </c>
      <c r="F148" s="21"/>
      <c r="G148" s="21">
        <f>'[1]январь 2010г.'!D154</f>
        <v>0</v>
      </c>
      <c r="H148" s="21">
        <v>0</v>
      </c>
      <c r="I148" s="21">
        <f>'[1]сводка 2009'!M154-'[1]сводка 2009'!L154</f>
        <v>0</v>
      </c>
      <c r="J148" s="22">
        <f>'[1]сводка 2010'!M154-'[1]сводка 2010'!L154</f>
        <v>53.999999999999943</v>
      </c>
      <c r="K148" s="4">
        <f t="shared" si="23"/>
        <v>53.999999999999943</v>
      </c>
      <c r="L148" s="22">
        <f>'[1]сводка 2009'!M154</f>
        <v>0</v>
      </c>
      <c r="M148" s="4">
        <f>'[1]сводка 2010'!M154</f>
        <v>373.7</v>
      </c>
      <c r="N148" s="4">
        <f t="shared" si="24"/>
        <v>373.7</v>
      </c>
      <c r="O148" s="21">
        <f>'[1]сводка 2009'!M154</f>
        <v>0</v>
      </c>
      <c r="P148" s="21"/>
      <c r="Q148" s="21">
        <f>'[1]сводка 2010'!M154</f>
        <v>373.7</v>
      </c>
      <c r="R148" s="4" t="e">
        <f t="shared" si="31"/>
        <v>#DIV/0!</v>
      </c>
      <c r="S148" s="4"/>
      <c r="T148" s="4"/>
      <c r="U148" s="4">
        <f>'[1]ожид на 2010 год'!T154</f>
        <v>319.70000000000005</v>
      </c>
      <c r="V148" s="4">
        <f t="shared" si="25"/>
        <v>319.70000000000005</v>
      </c>
      <c r="W148" s="4" t="e">
        <f t="shared" si="22"/>
        <v>#DIV/0!</v>
      </c>
      <c r="X148" s="4"/>
      <c r="Y148" s="4">
        <f t="shared" si="26"/>
        <v>-319.70000000000005</v>
      </c>
      <c r="Z148" s="4" t="e">
        <f t="shared" si="27"/>
        <v>#REF!</v>
      </c>
      <c r="AA148" s="4">
        <f t="shared" si="28"/>
        <v>0</v>
      </c>
      <c r="AB148" s="4" t="e">
        <f t="shared" si="29"/>
        <v>#REF!</v>
      </c>
      <c r="AC148" s="4" t="e">
        <f t="shared" si="30"/>
        <v>#DIV/0!</v>
      </c>
    </row>
    <row r="149" spans="1:29" ht="16.5" hidden="1" customHeight="1" x14ac:dyDescent="0.2">
      <c r="A149" s="26" t="s">
        <v>585</v>
      </c>
      <c r="B149" s="44" t="s">
        <v>586</v>
      </c>
      <c r="C149" s="27"/>
      <c r="D149" s="27"/>
      <c r="E149" s="21"/>
      <c r="F149" s="21"/>
      <c r="G149" s="21"/>
      <c r="H149" s="21"/>
      <c r="I149" s="21">
        <f>'[1]сводка 2009'!M155-'[1]сводка 2009'!L155</f>
        <v>0</v>
      </c>
      <c r="J149" s="22">
        <f>'[1]сводка 2010'!M155-'[1]сводка 2010'!L155</f>
        <v>0</v>
      </c>
      <c r="K149" s="4"/>
      <c r="L149" s="22">
        <f>'[1]сводка 2009'!M155</f>
        <v>0</v>
      </c>
      <c r="M149" s="4">
        <f>'[1]сводка 2010'!M155</f>
        <v>114.3</v>
      </c>
      <c r="N149" s="4"/>
      <c r="O149" s="21">
        <f>'[1]сводка 2009'!M155</f>
        <v>0</v>
      </c>
      <c r="P149" s="21"/>
      <c r="Q149" s="21">
        <f>'[1]сводка 2010'!M155</f>
        <v>114.3</v>
      </c>
      <c r="R149" s="4" t="e">
        <f t="shared" si="31"/>
        <v>#DIV/0!</v>
      </c>
      <c r="S149" s="4"/>
      <c r="T149" s="4"/>
      <c r="U149" s="4">
        <f>'[1]ожид на 2010 год'!T155</f>
        <v>114.3</v>
      </c>
      <c r="V149" s="4">
        <f t="shared" si="25"/>
        <v>114.3</v>
      </c>
      <c r="W149" s="4" t="e">
        <f t="shared" si="22"/>
        <v>#DIV/0!</v>
      </c>
      <c r="X149" s="4"/>
      <c r="Y149" s="4">
        <f t="shared" si="26"/>
        <v>-114.3</v>
      </c>
      <c r="Z149" s="4" t="e">
        <f t="shared" si="27"/>
        <v>#REF!</v>
      </c>
      <c r="AA149" s="4">
        <f t="shared" si="28"/>
        <v>0</v>
      </c>
      <c r="AB149" s="4" t="e">
        <f t="shared" si="29"/>
        <v>#REF!</v>
      </c>
      <c r="AC149" s="4" t="e">
        <f t="shared" si="30"/>
        <v>#DIV/0!</v>
      </c>
    </row>
    <row r="150" spans="1:29" ht="20.25" hidden="1" customHeight="1" x14ac:dyDescent="0.2">
      <c r="A150" s="26" t="s">
        <v>73</v>
      </c>
      <c r="B150" s="44" t="s">
        <v>77</v>
      </c>
      <c r="C150" s="27">
        <v>1090.9000000000001</v>
      </c>
      <c r="D150" s="27"/>
      <c r="E150" s="21">
        <f>E155+E186</f>
        <v>665</v>
      </c>
      <c r="F150" s="21">
        <f>F155+F186</f>
        <v>635.9</v>
      </c>
      <c r="G150" s="21">
        <f>G155+G186</f>
        <v>592.1</v>
      </c>
      <c r="H150" s="21">
        <f>H151+H155+H174+H175+H182+H186</f>
        <v>19.5</v>
      </c>
      <c r="I150" s="21">
        <f>'[1]сводка 2009'!M156-'[1]сводка 2009'!L156</f>
        <v>402.59999999999997</v>
      </c>
      <c r="J150" s="22">
        <f>'[1]сводка 2010'!M156-'[1]сводка 2010'!L156</f>
        <v>16.100000000000136</v>
      </c>
      <c r="K150" s="4">
        <f t="shared" ref="K150:K213" si="32">J150-I150</f>
        <v>-386.49999999999983</v>
      </c>
      <c r="L150" s="22">
        <f>'[1]сводка 2009'!M156</f>
        <v>823.8</v>
      </c>
      <c r="M150" s="4">
        <f>'[1]сводка 2010'!M156</f>
        <v>1069.7</v>
      </c>
      <c r="N150" s="4">
        <f t="shared" ref="N150:N213" si="33">M150-L150</f>
        <v>245.90000000000009</v>
      </c>
      <c r="O150" s="21">
        <f>'[1]сводка 2009'!M156</f>
        <v>823.8</v>
      </c>
      <c r="P150" s="21"/>
      <c r="Q150" s="21">
        <f>'[1]сводка 2010'!M156</f>
        <v>1069.7</v>
      </c>
      <c r="R150" s="4">
        <f t="shared" si="31"/>
        <v>160.85714285714286</v>
      </c>
      <c r="S150" s="4"/>
      <c r="T150" s="4"/>
      <c r="U150" s="4">
        <f>'[1]ожид на 2010 год'!T156</f>
        <v>1102.1999999999998</v>
      </c>
      <c r="V150" s="4">
        <f t="shared" si="25"/>
        <v>437.19999999999982</v>
      </c>
      <c r="W150" s="4">
        <f t="shared" si="22"/>
        <v>165.74436090225561</v>
      </c>
      <c r="X150" s="4">
        <f>X155+X186</f>
        <v>615</v>
      </c>
      <c r="Y150" s="4">
        <f t="shared" si="26"/>
        <v>-487.19999999999982</v>
      </c>
      <c r="Z150" s="4" t="e">
        <f t="shared" si="27"/>
        <v>#REF!</v>
      </c>
      <c r="AA150" s="4">
        <f t="shared" si="28"/>
        <v>55.797495917256398</v>
      </c>
      <c r="AB150" s="4" t="e">
        <f t="shared" si="29"/>
        <v>#REF!</v>
      </c>
      <c r="AC150" s="4">
        <f t="shared" si="30"/>
        <v>56.375469795581623</v>
      </c>
    </row>
    <row r="151" spans="1:29" ht="16.5" hidden="1" customHeight="1" x14ac:dyDescent="0.2">
      <c r="A151" s="26" t="s">
        <v>170</v>
      </c>
      <c r="B151" s="44" t="s">
        <v>171</v>
      </c>
      <c r="C151" s="27"/>
      <c r="D151" s="27"/>
      <c r="E151" s="21">
        <f>'[1]январь 2010г.'!C156</f>
        <v>0</v>
      </c>
      <c r="F151" s="21"/>
      <c r="G151" s="21">
        <f>'[1]январь 2010г.'!D156</f>
        <v>0</v>
      </c>
      <c r="H151" s="21">
        <f>H152+H153+H154</f>
        <v>0</v>
      </c>
      <c r="I151" s="21">
        <f>'[1]сводка 2009'!M157-'[1]сводка 2009'!L157</f>
        <v>0</v>
      </c>
      <c r="J151" s="22">
        <f>'[1]сводка 2010'!M157-'[1]сводка 2010'!L157</f>
        <v>0</v>
      </c>
      <c r="K151" s="4">
        <f t="shared" si="32"/>
        <v>0</v>
      </c>
      <c r="L151" s="22">
        <f>'[1]сводка 2009'!M157</f>
        <v>0</v>
      </c>
      <c r="M151" s="4">
        <f>'[1]сводка 2010'!M157</f>
        <v>0</v>
      </c>
      <c r="N151" s="4">
        <f t="shared" si="33"/>
        <v>0</v>
      </c>
      <c r="O151" s="21">
        <f>'[1]сводка 2009'!M157</f>
        <v>0</v>
      </c>
      <c r="P151" s="21"/>
      <c r="Q151" s="21">
        <f>'[1]сводка 2010'!M157</f>
        <v>0</v>
      </c>
      <c r="R151" s="4" t="e">
        <f t="shared" si="31"/>
        <v>#DIV/0!</v>
      </c>
      <c r="S151" s="4"/>
      <c r="T151" s="4"/>
      <c r="U151" s="4">
        <f>'[1]ожид на 2010 год'!T157</f>
        <v>0</v>
      </c>
      <c r="V151" s="4">
        <f t="shared" si="25"/>
        <v>0</v>
      </c>
      <c r="W151" s="4" t="e">
        <f t="shared" si="22"/>
        <v>#DIV/0!</v>
      </c>
      <c r="X151" s="4">
        <f>X154++X155+X156+X157</f>
        <v>550</v>
      </c>
      <c r="Y151" s="4">
        <f t="shared" si="26"/>
        <v>550</v>
      </c>
      <c r="Z151" s="4" t="e">
        <f t="shared" si="27"/>
        <v>#REF!</v>
      </c>
      <c r="AA151" s="4" t="e">
        <f t="shared" si="28"/>
        <v>#DIV/0!</v>
      </c>
      <c r="AB151" s="4" t="e">
        <f t="shared" si="29"/>
        <v>#REF!</v>
      </c>
      <c r="AC151" s="4" t="e">
        <f t="shared" si="30"/>
        <v>#DIV/0!</v>
      </c>
    </row>
    <row r="152" spans="1:29" ht="16.5" hidden="1" customHeight="1" x14ac:dyDescent="0.2">
      <c r="A152" s="26" t="s">
        <v>301</v>
      </c>
      <c r="B152" s="44" t="s">
        <v>201</v>
      </c>
      <c r="C152" s="27"/>
      <c r="D152" s="27"/>
      <c r="E152" s="21">
        <f>'[1]январь 2010г.'!C157</f>
        <v>0</v>
      </c>
      <c r="F152" s="21"/>
      <c r="G152" s="21">
        <f>'[1]январь 2010г.'!D157</f>
        <v>0</v>
      </c>
      <c r="H152" s="21">
        <v>0</v>
      </c>
      <c r="I152" s="21">
        <f>'[1]сводка 2009'!M158-'[1]сводка 2009'!L158</f>
        <v>0</v>
      </c>
      <c r="J152" s="22">
        <f>'[1]сводка 2010'!M158-'[1]сводка 2010'!L158</f>
        <v>0</v>
      </c>
      <c r="K152" s="4">
        <f t="shared" si="32"/>
        <v>0</v>
      </c>
      <c r="L152" s="22">
        <f>'[1]сводка 2009'!M158</f>
        <v>0</v>
      </c>
      <c r="M152" s="4">
        <f>'[1]сводка 2010'!M158</f>
        <v>0</v>
      </c>
      <c r="N152" s="4">
        <f t="shared" si="33"/>
        <v>0</v>
      </c>
      <c r="O152" s="21">
        <f>'[1]сводка 2009'!M158</f>
        <v>0</v>
      </c>
      <c r="P152" s="21"/>
      <c r="Q152" s="21">
        <f>'[1]сводка 2010'!M158</f>
        <v>0</v>
      </c>
      <c r="R152" s="4" t="e">
        <f t="shared" si="31"/>
        <v>#DIV/0!</v>
      </c>
      <c r="S152" s="4"/>
      <c r="T152" s="4"/>
      <c r="U152" s="4">
        <f>'[1]ожид на 2010 год'!T158</f>
        <v>0</v>
      </c>
      <c r="V152" s="4">
        <f t="shared" si="25"/>
        <v>0</v>
      </c>
      <c r="W152" s="4" t="e">
        <f t="shared" si="22"/>
        <v>#DIV/0!</v>
      </c>
      <c r="X152" s="4"/>
      <c r="Y152" s="4">
        <f t="shared" si="26"/>
        <v>0</v>
      </c>
      <c r="Z152" s="4" t="e">
        <f t="shared" si="27"/>
        <v>#REF!</v>
      </c>
      <c r="AA152" s="4" t="e">
        <f t="shared" si="28"/>
        <v>#DIV/0!</v>
      </c>
      <c r="AB152" s="4" t="e">
        <f t="shared" si="29"/>
        <v>#REF!</v>
      </c>
      <c r="AC152" s="4" t="e">
        <f t="shared" si="30"/>
        <v>#DIV/0!</v>
      </c>
    </row>
    <row r="153" spans="1:29" ht="22.5" hidden="1" x14ac:dyDescent="0.2">
      <c r="A153" s="26" t="s">
        <v>302</v>
      </c>
      <c r="B153" s="44" t="s">
        <v>202</v>
      </c>
      <c r="C153" s="27"/>
      <c r="D153" s="27"/>
      <c r="E153" s="21">
        <f>'[1]январь 2010г.'!C158</f>
        <v>0</v>
      </c>
      <c r="F153" s="21"/>
      <c r="G153" s="21">
        <f>'[1]январь 2010г.'!D158</f>
        <v>0</v>
      </c>
      <c r="H153" s="21">
        <v>0</v>
      </c>
      <c r="I153" s="21">
        <f>'[1]сводка 2009'!M159-'[1]сводка 2009'!L159</f>
        <v>0</v>
      </c>
      <c r="J153" s="22">
        <f>'[1]сводка 2010'!M159-'[1]сводка 2010'!L159</f>
        <v>0</v>
      </c>
      <c r="K153" s="4">
        <f t="shared" si="32"/>
        <v>0</v>
      </c>
      <c r="L153" s="22">
        <f>'[1]сводка 2009'!M159</f>
        <v>0</v>
      </c>
      <c r="M153" s="4">
        <f>'[1]сводка 2010'!M159</f>
        <v>0</v>
      </c>
      <c r="N153" s="4">
        <f t="shared" si="33"/>
        <v>0</v>
      </c>
      <c r="O153" s="21">
        <f>'[1]сводка 2009'!M159</f>
        <v>0</v>
      </c>
      <c r="P153" s="21"/>
      <c r="Q153" s="21">
        <f>'[1]сводка 2010'!M159</f>
        <v>0</v>
      </c>
      <c r="R153" s="4" t="e">
        <f t="shared" si="31"/>
        <v>#DIV/0!</v>
      </c>
      <c r="S153" s="4"/>
      <c r="T153" s="4"/>
      <c r="U153" s="4">
        <f>'[1]ожид на 2010 год'!T159</f>
        <v>0</v>
      </c>
      <c r="V153" s="4">
        <f t="shared" si="25"/>
        <v>0</v>
      </c>
      <c r="W153" s="4" t="e">
        <f t="shared" si="22"/>
        <v>#DIV/0!</v>
      </c>
      <c r="X153" s="4"/>
      <c r="Y153" s="4">
        <f t="shared" si="26"/>
        <v>0</v>
      </c>
      <c r="Z153" s="4" t="e">
        <f t="shared" si="27"/>
        <v>#REF!</v>
      </c>
      <c r="AA153" s="4" t="e">
        <f t="shared" si="28"/>
        <v>#DIV/0!</v>
      </c>
      <c r="AB153" s="4" t="e">
        <f t="shared" si="29"/>
        <v>#REF!</v>
      </c>
      <c r="AC153" s="4" t="e">
        <f t="shared" si="30"/>
        <v>#DIV/0!</v>
      </c>
    </row>
    <row r="154" spans="1:29" hidden="1" x14ac:dyDescent="0.2">
      <c r="A154" s="26" t="s">
        <v>303</v>
      </c>
      <c r="B154" s="44" t="s">
        <v>203</v>
      </c>
      <c r="C154" s="27"/>
      <c r="D154" s="27"/>
      <c r="E154" s="21">
        <f>'[1]январь 2010г.'!C159</f>
        <v>0</v>
      </c>
      <c r="F154" s="21"/>
      <c r="G154" s="21">
        <f>'[1]январь 2010г.'!D159</f>
        <v>0</v>
      </c>
      <c r="H154" s="21">
        <v>0</v>
      </c>
      <c r="I154" s="21">
        <f>'[1]сводка 2009'!M160-'[1]сводка 2009'!L160</f>
        <v>0</v>
      </c>
      <c r="J154" s="22">
        <f>'[1]сводка 2010'!M160-'[1]сводка 2010'!L160</f>
        <v>0</v>
      </c>
      <c r="K154" s="4">
        <f t="shared" si="32"/>
        <v>0</v>
      </c>
      <c r="L154" s="22">
        <f>'[1]сводка 2009'!M160</f>
        <v>0</v>
      </c>
      <c r="M154" s="4">
        <f>'[1]сводка 2010'!M160</f>
        <v>0</v>
      </c>
      <c r="N154" s="4">
        <f t="shared" si="33"/>
        <v>0</v>
      </c>
      <c r="O154" s="21">
        <f>'[1]сводка 2009'!M160</f>
        <v>0</v>
      </c>
      <c r="P154" s="21"/>
      <c r="Q154" s="21">
        <f>'[1]сводка 2010'!M160</f>
        <v>0</v>
      </c>
      <c r="R154" s="4" t="e">
        <f t="shared" si="31"/>
        <v>#DIV/0!</v>
      </c>
      <c r="S154" s="4"/>
      <c r="T154" s="4"/>
      <c r="U154" s="4">
        <f>'[1]ожид на 2010 год'!T160</f>
        <v>0</v>
      </c>
      <c r="V154" s="4">
        <f t="shared" si="25"/>
        <v>0</v>
      </c>
      <c r="W154" s="4" t="e">
        <f t="shared" si="22"/>
        <v>#DIV/0!</v>
      </c>
      <c r="X154" s="4">
        <v>0</v>
      </c>
      <c r="Y154" s="4">
        <f t="shared" si="26"/>
        <v>0</v>
      </c>
      <c r="Z154" s="4" t="e">
        <f t="shared" si="27"/>
        <v>#REF!</v>
      </c>
      <c r="AA154" s="4" t="e">
        <f t="shared" si="28"/>
        <v>#DIV/0!</v>
      </c>
      <c r="AB154" s="4" t="e">
        <f t="shared" si="29"/>
        <v>#REF!</v>
      </c>
      <c r="AC154" s="4" t="e">
        <f t="shared" si="30"/>
        <v>#DIV/0!</v>
      </c>
    </row>
    <row r="155" spans="1:29" ht="50.25" hidden="1" customHeight="1" x14ac:dyDescent="0.2">
      <c r="A155" s="26" t="s">
        <v>304</v>
      </c>
      <c r="B155" s="44" t="s">
        <v>399</v>
      </c>
      <c r="C155" s="27">
        <v>566.9</v>
      </c>
      <c r="D155" s="27"/>
      <c r="E155" s="21">
        <f>E158</f>
        <v>550</v>
      </c>
      <c r="F155" s="21">
        <v>550</v>
      </c>
      <c r="G155" s="21">
        <v>550</v>
      </c>
      <c r="H155" s="21">
        <v>0</v>
      </c>
      <c r="I155" s="21">
        <f>'[1]сводка 2009'!M161-'[1]сводка 2009'!L161</f>
        <v>400</v>
      </c>
      <c r="J155" s="22">
        <f>'[1]сводка 2010'!M161-'[1]сводка 2010'!L161</f>
        <v>0</v>
      </c>
      <c r="K155" s="4">
        <f t="shared" si="32"/>
        <v>-400</v>
      </c>
      <c r="L155" s="22">
        <f>'[1]сводка 2009'!M161</f>
        <v>500.2</v>
      </c>
      <c r="M155" s="4">
        <f>'[1]сводка 2010'!M161</f>
        <v>599.6</v>
      </c>
      <c r="N155" s="4">
        <f t="shared" si="33"/>
        <v>99.400000000000034</v>
      </c>
      <c r="O155" s="21">
        <f>'[1]сводка 2009'!M161</f>
        <v>500.2</v>
      </c>
      <c r="P155" s="21"/>
      <c r="Q155" s="21">
        <f>'[1]сводка 2010'!M161</f>
        <v>599.6</v>
      </c>
      <c r="R155" s="4">
        <f t="shared" si="31"/>
        <v>109.01818181818182</v>
      </c>
      <c r="S155" s="4"/>
      <c r="T155" s="4"/>
      <c r="U155" s="4">
        <f>'[1]ожид на 2010 год'!T161</f>
        <v>599.6</v>
      </c>
      <c r="V155" s="4">
        <f t="shared" si="25"/>
        <v>49.600000000000023</v>
      </c>
      <c r="W155" s="4">
        <f t="shared" si="22"/>
        <v>109.01818181818182</v>
      </c>
      <c r="X155" s="4">
        <v>550</v>
      </c>
      <c r="Y155" s="4">
        <f t="shared" si="26"/>
        <v>-49.600000000000023</v>
      </c>
      <c r="Z155" s="4" t="e">
        <f t="shared" si="27"/>
        <v>#REF!</v>
      </c>
      <c r="AA155" s="4">
        <f t="shared" si="28"/>
        <v>91.727818545697133</v>
      </c>
      <c r="AB155" s="4" t="e">
        <f t="shared" si="29"/>
        <v>#REF!</v>
      </c>
      <c r="AC155" s="4">
        <f t="shared" si="30"/>
        <v>97.01887458105486</v>
      </c>
    </row>
    <row r="156" spans="1:29" ht="16.5" hidden="1" customHeight="1" x14ac:dyDescent="0.2">
      <c r="A156" s="26" t="s">
        <v>305</v>
      </c>
      <c r="B156" s="44" t="s">
        <v>272</v>
      </c>
      <c r="C156" s="27"/>
      <c r="D156" s="27"/>
      <c r="E156" s="21">
        <f>'[1]январь 2010г.'!C161</f>
        <v>0</v>
      </c>
      <c r="F156" s="21"/>
      <c r="G156" s="21">
        <f>'[1]январь 2010г.'!D161</f>
        <v>0</v>
      </c>
      <c r="H156" s="21">
        <f t="shared" ref="H156:H161" si="34">H162+H168</f>
        <v>0</v>
      </c>
      <c r="I156" s="21">
        <f>'[1]сводка 2009'!M162-'[1]сводка 2009'!L162</f>
        <v>0</v>
      </c>
      <c r="J156" s="22">
        <f>'[1]сводка 2010'!M162-'[1]сводка 2010'!L162</f>
        <v>0</v>
      </c>
      <c r="K156" s="4">
        <f t="shared" si="32"/>
        <v>0</v>
      </c>
      <c r="L156" s="22">
        <f>'[1]сводка 2009'!M162</f>
        <v>0</v>
      </c>
      <c r="M156" s="4">
        <f>'[1]сводка 2010'!M162</f>
        <v>0</v>
      </c>
      <c r="N156" s="4">
        <f t="shared" si="33"/>
        <v>0</v>
      </c>
      <c r="O156" s="21">
        <f>'[1]сводка 2009'!M162</f>
        <v>0</v>
      </c>
      <c r="P156" s="21"/>
      <c r="Q156" s="21">
        <f>'[1]сводка 2010'!M162</f>
        <v>0</v>
      </c>
      <c r="R156" s="4" t="e">
        <f t="shared" si="31"/>
        <v>#DIV/0!</v>
      </c>
      <c r="S156" s="4"/>
      <c r="T156" s="4"/>
      <c r="U156" s="4">
        <f>'[1]ожид на 2010 год'!T162</f>
        <v>0</v>
      </c>
      <c r="V156" s="4">
        <f t="shared" si="25"/>
        <v>0</v>
      </c>
      <c r="W156" s="4" t="e">
        <f t="shared" si="22"/>
        <v>#DIV/0!</v>
      </c>
      <c r="X156" s="4"/>
      <c r="Y156" s="4">
        <f t="shared" si="26"/>
        <v>0</v>
      </c>
      <c r="Z156" s="4" t="e">
        <f t="shared" si="27"/>
        <v>#REF!</v>
      </c>
      <c r="AA156" s="4" t="e">
        <f t="shared" si="28"/>
        <v>#DIV/0!</v>
      </c>
      <c r="AB156" s="4" t="e">
        <f t="shared" si="29"/>
        <v>#REF!</v>
      </c>
      <c r="AC156" s="4" t="e">
        <f t="shared" si="30"/>
        <v>#DIV/0!</v>
      </c>
    </row>
    <row r="157" spans="1:29" ht="16.5" hidden="1" customHeight="1" x14ac:dyDescent="0.2">
      <c r="A157" s="26" t="s">
        <v>251</v>
      </c>
      <c r="B157" s="44" t="s">
        <v>273</v>
      </c>
      <c r="C157" s="27"/>
      <c r="D157" s="27"/>
      <c r="E157" s="21">
        <f>'[1]январь 2010г.'!C162</f>
        <v>0</v>
      </c>
      <c r="F157" s="21"/>
      <c r="G157" s="21">
        <f>'[1]январь 2010г.'!D162</f>
        <v>0</v>
      </c>
      <c r="H157" s="21">
        <f t="shared" si="34"/>
        <v>0</v>
      </c>
      <c r="I157" s="21">
        <f>'[1]сводка 2009'!M163-'[1]сводка 2009'!L163</f>
        <v>0</v>
      </c>
      <c r="J157" s="22">
        <f>'[1]сводка 2010'!M163-'[1]сводка 2010'!L163</f>
        <v>0</v>
      </c>
      <c r="K157" s="4">
        <f t="shared" si="32"/>
        <v>0</v>
      </c>
      <c r="L157" s="22">
        <f>'[1]сводка 2009'!M163</f>
        <v>0</v>
      </c>
      <c r="M157" s="4">
        <f>'[1]сводка 2010'!M163</f>
        <v>0</v>
      </c>
      <c r="N157" s="4">
        <f t="shared" si="33"/>
        <v>0</v>
      </c>
      <c r="O157" s="21">
        <f>'[1]сводка 2009'!M163</f>
        <v>0</v>
      </c>
      <c r="P157" s="21"/>
      <c r="Q157" s="21">
        <f>'[1]сводка 2010'!M163</f>
        <v>0</v>
      </c>
      <c r="R157" s="4" t="e">
        <f t="shared" si="31"/>
        <v>#DIV/0!</v>
      </c>
      <c r="S157" s="4"/>
      <c r="T157" s="4"/>
      <c r="U157" s="4">
        <f>'[1]ожид на 2010 год'!T163</f>
        <v>0</v>
      </c>
      <c r="V157" s="4">
        <f t="shared" si="25"/>
        <v>0</v>
      </c>
      <c r="W157" s="4" t="e">
        <f t="shared" si="22"/>
        <v>#DIV/0!</v>
      </c>
      <c r="X157" s="4"/>
      <c r="Y157" s="4">
        <f t="shared" si="26"/>
        <v>0</v>
      </c>
      <c r="Z157" s="4" t="e">
        <f t="shared" si="27"/>
        <v>#REF!</v>
      </c>
      <c r="AA157" s="4" t="e">
        <f t="shared" si="28"/>
        <v>#DIV/0!</v>
      </c>
      <c r="AB157" s="4" t="e">
        <f t="shared" si="29"/>
        <v>#REF!</v>
      </c>
      <c r="AC157" s="4" t="e">
        <f t="shared" si="30"/>
        <v>#DIV/0!</v>
      </c>
    </row>
    <row r="158" spans="1:29" ht="16.5" hidden="1" customHeight="1" x14ac:dyDescent="0.2">
      <c r="A158" s="26" t="s">
        <v>164</v>
      </c>
      <c r="B158" s="44" t="s">
        <v>274</v>
      </c>
      <c r="C158" s="27"/>
      <c r="D158" s="27"/>
      <c r="E158" s="21">
        <f>E170</f>
        <v>550</v>
      </c>
      <c r="F158" s="21"/>
      <c r="G158" s="21">
        <f>'[1]январь 2010г.'!D163</f>
        <v>0</v>
      </c>
      <c r="H158" s="21">
        <f t="shared" si="34"/>
        <v>0</v>
      </c>
      <c r="I158" s="21">
        <f>'[1]сводка 2009'!M164-'[1]сводка 2009'!L164</f>
        <v>400</v>
      </c>
      <c r="J158" s="22">
        <f>'[1]сводка 2010'!M164-'[1]сводка 2010'!L164</f>
        <v>0</v>
      </c>
      <c r="K158" s="4">
        <f t="shared" si="32"/>
        <v>-400</v>
      </c>
      <c r="L158" s="22">
        <f>'[1]сводка 2009'!M164</f>
        <v>500.2</v>
      </c>
      <c r="M158" s="4">
        <f>'[1]сводка 2010'!M164</f>
        <v>599.6</v>
      </c>
      <c r="N158" s="4">
        <f t="shared" si="33"/>
        <v>99.400000000000034</v>
      </c>
      <c r="O158" s="21">
        <f>'[1]сводка 2009'!M164</f>
        <v>500.2</v>
      </c>
      <c r="P158" s="21"/>
      <c r="Q158" s="21">
        <f>'[1]сводка 2010'!M164</f>
        <v>599.6</v>
      </c>
      <c r="R158" s="4">
        <f t="shared" si="31"/>
        <v>109.01818181818182</v>
      </c>
      <c r="S158" s="4"/>
      <c r="T158" s="4"/>
      <c r="U158" s="4">
        <f>'[1]ожид на 2010 год'!T164</f>
        <v>599.6</v>
      </c>
      <c r="V158" s="4">
        <f t="shared" si="25"/>
        <v>49.600000000000023</v>
      </c>
      <c r="W158" s="4">
        <f t="shared" si="22"/>
        <v>109.01818181818182</v>
      </c>
      <c r="X158" s="4"/>
      <c r="Y158" s="4">
        <f t="shared" si="26"/>
        <v>-599.6</v>
      </c>
      <c r="Z158" s="4" t="e">
        <f t="shared" si="27"/>
        <v>#REF!</v>
      </c>
      <c r="AA158" s="4">
        <f t="shared" si="28"/>
        <v>0</v>
      </c>
      <c r="AB158" s="4" t="e">
        <f t="shared" si="29"/>
        <v>#REF!</v>
      </c>
      <c r="AC158" s="4" t="e">
        <f t="shared" si="30"/>
        <v>#DIV/0!</v>
      </c>
    </row>
    <row r="159" spans="1:29" ht="56.25" hidden="1" x14ac:dyDescent="0.2">
      <c r="A159" s="26" t="s">
        <v>204</v>
      </c>
      <c r="B159" s="44" t="s">
        <v>275</v>
      </c>
      <c r="C159" s="27"/>
      <c r="D159" s="27"/>
      <c r="E159" s="21">
        <f>'[1]январь 2010г.'!C164</f>
        <v>0</v>
      </c>
      <c r="F159" s="21"/>
      <c r="G159" s="21">
        <f>'[1]январь 2010г.'!D164</f>
        <v>0</v>
      </c>
      <c r="H159" s="21">
        <f t="shared" si="34"/>
        <v>0</v>
      </c>
      <c r="I159" s="21">
        <f>'[1]сводка 2009'!M165-'[1]сводка 2009'!L165</f>
        <v>0</v>
      </c>
      <c r="J159" s="22">
        <f>'[1]сводка 2010'!M165-'[1]сводка 2010'!L165</f>
        <v>0</v>
      </c>
      <c r="K159" s="4">
        <f t="shared" si="32"/>
        <v>0</v>
      </c>
      <c r="L159" s="22">
        <f>'[1]сводка 2009'!M165</f>
        <v>0</v>
      </c>
      <c r="M159" s="4">
        <f>'[1]сводка 2010'!M165</f>
        <v>0</v>
      </c>
      <c r="N159" s="4">
        <f t="shared" si="33"/>
        <v>0</v>
      </c>
      <c r="O159" s="21">
        <f>'[1]сводка 2009'!M165</f>
        <v>0</v>
      </c>
      <c r="P159" s="21"/>
      <c r="Q159" s="21">
        <f>'[1]сводка 2010'!M165</f>
        <v>0</v>
      </c>
      <c r="R159" s="4" t="e">
        <f t="shared" si="31"/>
        <v>#DIV/0!</v>
      </c>
      <c r="S159" s="4"/>
      <c r="T159" s="4"/>
      <c r="U159" s="4">
        <f>'[1]ожид на 2010 год'!T165</f>
        <v>0</v>
      </c>
      <c r="V159" s="4">
        <f t="shared" si="25"/>
        <v>0</v>
      </c>
      <c r="W159" s="4" t="e">
        <f t="shared" si="22"/>
        <v>#DIV/0!</v>
      </c>
      <c r="X159" s="4"/>
      <c r="Y159" s="4">
        <f t="shared" si="26"/>
        <v>0</v>
      </c>
      <c r="Z159" s="4" t="e">
        <f t="shared" si="27"/>
        <v>#REF!</v>
      </c>
      <c r="AA159" s="4" t="e">
        <f t="shared" si="28"/>
        <v>#DIV/0!</v>
      </c>
      <c r="AB159" s="4" t="e">
        <f t="shared" si="29"/>
        <v>#REF!</v>
      </c>
      <c r="AC159" s="4" t="e">
        <f t="shared" si="30"/>
        <v>#DIV/0!</v>
      </c>
    </row>
    <row r="160" spans="1:29" ht="56.25" hidden="1" x14ac:dyDescent="0.2">
      <c r="A160" s="26" t="s">
        <v>205</v>
      </c>
      <c r="B160" s="44" t="s">
        <v>280</v>
      </c>
      <c r="C160" s="27"/>
      <c r="D160" s="27"/>
      <c r="E160" s="21">
        <f>'[1]январь 2010г.'!C165</f>
        <v>0</v>
      </c>
      <c r="F160" s="21"/>
      <c r="G160" s="21">
        <f>'[1]январь 2010г.'!D165</f>
        <v>0</v>
      </c>
      <c r="H160" s="21">
        <f t="shared" si="34"/>
        <v>0</v>
      </c>
      <c r="I160" s="21">
        <f>'[1]сводка 2009'!M166-'[1]сводка 2009'!L166</f>
        <v>0</v>
      </c>
      <c r="J160" s="22">
        <f>'[1]сводка 2010'!M166-'[1]сводка 2010'!L166</f>
        <v>0</v>
      </c>
      <c r="K160" s="4">
        <f t="shared" si="32"/>
        <v>0</v>
      </c>
      <c r="L160" s="22">
        <f>'[1]сводка 2009'!M166</f>
        <v>0</v>
      </c>
      <c r="M160" s="4">
        <f>'[1]сводка 2010'!M166</f>
        <v>0</v>
      </c>
      <c r="N160" s="4">
        <f t="shared" si="33"/>
        <v>0</v>
      </c>
      <c r="O160" s="21">
        <f>'[1]сводка 2009'!M166</f>
        <v>0</v>
      </c>
      <c r="P160" s="21"/>
      <c r="Q160" s="21">
        <f>'[1]сводка 2010'!M166</f>
        <v>0</v>
      </c>
      <c r="R160" s="4" t="e">
        <f t="shared" si="31"/>
        <v>#DIV/0!</v>
      </c>
      <c r="S160" s="4"/>
      <c r="T160" s="4"/>
      <c r="U160" s="4">
        <f>'[1]ожид на 2010 год'!T166</f>
        <v>0</v>
      </c>
      <c r="V160" s="4">
        <f t="shared" si="25"/>
        <v>0</v>
      </c>
      <c r="W160" s="4" t="e">
        <f t="shared" si="22"/>
        <v>#DIV/0!</v>
      </c>
      <c r="X160" s="4"/>
      <c r="Y160" s="4">
        <f t="shared" si="26"/>
        <v>0</v>
      </c>
      <c r="Z160" s="4" t="e">
        <f t="shared" si="27"/>
        <v>#REF!</v>
      </c>
      <c r="AA160" s="4" t="e">
        <f t="shared" si="28"/>
        <v>#DIV/0!</v>
      </c>
      <c r="AB160" s="4" t="e">
        <f t="shared" si="29"/>
        <v>#REF!</v>
      </c>
      <c r="AC160" s="4" t="e">
        <f t="shared" si="30"/>
        <v>#DIV/0!</v>
      </c>
    </row>
    <row r="161" spans="1:29" ht="16.5" hidden="1" customHeight="1" x14ac:dyDescent="0.2">
      <c r="A161" s="26" t="s">
        <v>306</v>
      </c>
      <c r="B161" s="44" t="s">
        <v>281</v>
      </c>
      <c r="C161" s="27"/>
      <c r="D161" s="27"/>
      <c r="E161" s="21">
        <f>'[1]январь 2010г.'!C166</f>
        <v>0</v>
      </c>
      <c r="F161" s="21"/>
      <c r="G161" s="21">
        <f>'[1]январь 2010г.'!D166</f>
        <v>0</v>
      </c>
      <c r="H161" s="21">
        <f t="shared" si="34"/>
        <v>0</v>
      </c>
      <c r="I161" s="21">
        <f>'[1]сводка 2009'!M167-'[1]сводка 2009'!L167</f>
        <v>0</v>
      </c>
      <c r="J161" s="22">
        <f>'[1]сводка 2010'!M167-'[1]сводка 2010'!L167</f>
        <v>0</v>
      </c>
      <c r="K161" s="4">
        <f t="shared" si="32"/>
        <v>0</v>
      </c>
      <c r="L161" s="22">
        <f>'[1]сводка 2009'!M167</f>
        <v>0</v>
      </c>
      <c r="M161" s="4">
        <f>'[1]сводка 2010'!M167</f>
        <v>0</v>
      </c>
      <c r="N161" s="4">
        <f t="shared" si="33"/>
        <v>0</v>
      </c>
      <c r="O161" s="21">
        <f>'[1]сводка 2009'!M167</f>
        <v>0</v>
      </c>
      <c r="P161" s="21"/>
      <c r="Q161" s="21">
        <f>'[1]сводка 2010'!M167</f>
        <v>0</v>
      </c>
      <c r="R161" s="4" t="e">
        <f t="shared" si="31"/>
        <v>#DIV/0!</v>
      </c>
      <c r="S161" s="4"/>
      <c r="T161" s="4"/>
      <c r="U161" s="4">
        <f>'[1]ожид на 2010 год'!T167</f>
        <v>0</v>
      </c>
      <c r="V161" s="4">
        <f t="shared" si="25"/>
        <v>0</v>
      </c>
      <c r="W161" s="4" t="e">
        <f t="shared" si="22"/>
        <v>#DIV/0!</v>
      </c>
      <c r="X161" s="4"/>
      <c r="Y161" s="4">
        <f t="shared" si="26"/>
        <v>0</v>
      </c>
      <c r="Z161" s="4" t="e">
        <f t="shared" si="27"/>
        <v>#REF!</v>
      </c>
      <c r="AA161" s="4" t="e">
        <f t="shared" si="28"/>
        <v>#DIV/0!</v>
      </c>
      <c r="AB161" s="4" t="e">
        <f t="shared" si="29"/>
        <v>#REF!</v>
      </c>
      <c r="AC161" s="4" t="e">
        <f t="shared" si="30"/>
        <v>#DIV/0!</v>
      </c>
    </row>
    <row r="162" spans="1:29" ht="16.5" hidden="1" customHeight="1" x14ac:dyDescent="0.2">
      <c r="A162" s="26" t="s">
        <v>520</v>
      </c>
      <c r="B162" s="44" t="s">
        <v>282</v>
      </c>
      <c r="C162" s="27"/>
      <c r="D162" s="27"/>
      <c r="E162" s="21">
        <f>'[1]январь 2010г.'!C167</f>
        <v>0</v>
      </c>
      <c r="F162" s="21"/>
      <c r="G162" s="21">
        <f>'[1]январь 2010г.'!D167</f>
        <v>0</v>
      </c>
      <c r="H162" s="21"/>
      <c r="I162" s="21">
        <f>'[1]сводка 2009'!M168-'[1]сводка 2009'!L168</f>
        <v>0</v>
      </c>
      <c r="J162" s="22">
        <f>'[1]сводка 2010'!M168-'[1]сводка 2010'!L168</f>
        <v>0</v>
      </c>
      <c r="K162" s="4">
        <f t="shared" si="32"/>
        <v>0</v>
      </c>
      <c r="L162" s="22">
        <f>'[1]сводка 2009'!M168</f>
        <v>0</v>
      </c>
      <c r="M162" s="4">
        <f>'[1]сводка 2010'!M168</f>
        <v>0</v>
      </c>
      <c r="N162" s="4">
        <f t="shared" si="33"/>
        <v>0</v>
      </c>
      <c r="O162" s="21">
        <f>'[1]сводка 2009'!M168</f>
        <v>0</v>
      </c>
      <c r="P162" s="21"/>
      <c r="Q162" s="21">
        <f>'[1]сводка 2010'!M168</f>
        <v>0</v>
      </c>
      <c r="R162" s="4" t="e">
        <f t="shared" si="31"/>
        <v>#DIV/0!</v>
      </c>
      <c r="S162" s="4"/>
      <c r="T162" s="4"/>
      <c r="U162" s="4">
        <f>'[1]ожид на 2010 год'!T168</f>
        <v>0</v>
      </c>
      <c r="V162" s="4">
        <f t="shared" si="25"/>
        <v>0</v>
      </c>
      <c r="W162" s="4" t="e">
        <f t="shared" si="22"/>
        <v>#DIV/0!</v>
      </c>
      <c r="X162" s="4"/>
      <c r="Y162" s="4">
        <f t="shared" si="26"/>
        <v>0</v>
      </c>
      <c r="Z162" s="4" t="e">
        <f t="shared" si="27"/>
        <v>#REF!</v>
      </c>
      <c r="AA162" s="4" t="e">
        <f t="shared" si="28"/>
        <v>#DIV/0!</v>
      </c>
      <c r="AB162" s="4" t="e">
        <f t="shared" si="29"/>
        <v>#REF!</v>
      </c>
      <c r="AC162" s="4" t="e">
        <f t="shared" si="30"/>
        <v>#DIV/0!</v>
      </c>
    </row>
    <row r="163" spans="1:29" ht="56.25" hidden="1" x14ac:dyDescent="0.2">
      <c r="A163" s="26" t="s">
        <v>231</v>
      </c>
      <c r="B163" s="44" t="s">
        <v>283</v>
      </c>
      <c r="C163" s="27"/>
      <c r="D163" s="27"/>
      <c r="E163" s="21">
        <f>'[1]январь 2010г.'!C168</f>
        <v>0</v>
      </c>
      <c r="F163" s="21"/>
      <c r="G163" s="21">
        <f>'[1]январь 2010г.'!D168</f>
        <v>0</v>
      </c>
      <c r="H163" s="21"/>
      <c r="I163" s="21">
        <f>'[1]сводка 2009'!M169-'[1]сводка 2009'!L169</f>
        <v>0</v>
      </c>
      <c r="J163" s="22">
        <f>'[1]сводка 2010'!M169-'[1]сводка 2010'!L169</f>
        <v>0</v>
      </c>
      <c r="K163" s="4">
        <f t="shared" si="32"/>
        <v>0</v>
      </c>
      <c r="L163" s="22">
        <f>'[1]сводка 2009'!M169</f>
        <v>0</v>
      </c>
      <c r="M163" s="4">
        <f>'[1]сводка 2010'!M169</f>
        <v>0</v>
      </c>
      <c r="N163" s="4">
        <f t="shared" si="33"/>
        <v>0</v>
      </c>
      <c r="O163" s="21">
        <f>'[1]сводка 2009'!M169</f>
        <v>0</v>
      </c>
      <c r="P163" s="21"/>
      <c r="Q163" s="21">
        <f>'[1]сводка 2010'!M169</f>
        <v>0</v>
      </c>
      <c r="R163" s="4" t="e">
        <f t="shared" si="31"/>
        <v>#DIV/0!</v>
      </c>
      <c r="S163" s="4"/>
      <c r="T163" s="4"/>
      <c r="U163" s="4">
        <f>'[1]ожид на 2010 год'!T169</f>
        <v>0</v>
      </c>
      <c r="V163" s="4">
        <f t="shared" si="25"/>
        <v>0</v>
      </c>
      <c r="W163" s="4" t="e">
        <f t="shared" si="22"/>
        <v>#DIV/0!</v>
      </c>
      <c r="X163" s="4"/>
      <c r="Y163" s="4">
        <f t="shared" si="26"/>
        <v>0</v>
      </c>
      <c r="Z163" s="4" t="e">
        <f t="shared" si="27"/>
        <v>#REF!</v>
      </c>
      <c r="AA163" s="4" t="e">
        <f t="shared" si="28"/>
        <v>#DIV/0!</v>
      </c>
      <c r="AB163" s="4" t="e">
        <f t="shared" si="29"/>
        <v>#REF!</v>
      </c>
      <c r="AC163" s="4" t="e">
        <f t="shared" si="30"/>
        <v>#DIV/0!</v>
      </c>
    </row>
    <row r="164" spans="1:29" ht="56.25" hidden="1" x14ac:dyDescent="0.2">
      <c r="A164" s="26" t="s">
        <v>224</v>
      </c>
      <c r="B164" s="44" t="s">
        <v>285</v>
      </c>
      <c r="C164" s="27"/>
      <c r="D164" s="27"/>
      <c r="E164" s="21">
        <f>'[1]январь 2010г.'!C169</f>
        <v>0</v>
      </c>
      <c r="F164" s="21"/>
      <c r="G164" s="21">
        <f>'[1]январь 2010г.'!D169</f>
        <v>0</v>
      </c>
      <c r="H164" s="21"/>
      <c r="I164" s="21">
        <f>'[1]сводка 2009'!M170-'[1]сводка 2009'!L170</f>
        <v>0</v>
      </c>
      <c r="J164" s="22">
        <f>'[1]сводка 2010'!M170-'[1]сводка 2010'!L170</f>
        <v>0</v>
      </c>
      <c r="K164" s="4">
        <f t="shared" si="32"/>
        <v>0</v>
      </c>
      <c r="L164" s="22">
        <f>'[1]сводка 2009'!M170</f>
        <v>100.2</v>
      </c>
      <c r="M164" s="4">
        <f>'[1]сводка 2010'!M170</f>
        <v>0</v>
      </c>
      <c r="N164" s="4">
        <f t="shared" si="33"/>
        <v>-100.2</v>
      </c>
      <c r="O164" s="21">
        <f>'[1]сводка 2009'!M170</f>
        <v>100.2</v>
      </c>
      <c r="P164" s="21"/>
      <c r="Q164" s="21">
        <f>'[1]сводка 2010'!M170</f>
        <v>0</v>
      </c>
      <c r="R164" s="4" t="e">
        <f t="shared" si="31"/>
        <v>#DIV/0!</v>
      </c>
      <c r="S164" s="4"/>
      <c r="T164" s="4"/>
      <c r="U164" s="4">
        <f>'[1]ожид на 2010 год'!T170</f>
        <v>0</v>
      </c>
      <c r="V164" s="4">
        <f t="shared" si="25"/>
        <v>0</v>
      </c>
      <c r="W164" s="4" t="e">
        <f t="shared" si="22"/>
        <v>#DIV/0!</v>
      </c>
      <c r="X164" s="4"/>
      <c r="Y164" s="4">
        <f t="shared" si="26"/>
        <v>0</v>
      </c>
      <c r="Z164" s="4" t="e">
        <f t="shared" si="27"/>
        <v>#REF!</v>
      </c>
      <c r="AA164" s="4" t="e">
        <f t="shared" si="28"/>
        <v>#DIV/0!</v>
      </c>
      <c r="AB164" s="4" t="e">
        <f t="shared" si="29"/>
        <v>#REF!</v>
      </c>
      <c r="AC164" s="4" t="e">
        <f t="shared" si="30"/>
        <v>#DIV/0!</v>
      </c>
    </row>
    <row r="165" spans="1:29" ht="16.5" hidden="1" customHeight="1" x14ac:dyDescent="0.2">
      <c r="A165" s="26" t="s">
        <v>225</v>
      </c>
      <c r="B165" s="44" t="s">
        <v>286</v>
      </c>
      <c r="C165" s="27"/>
      <c r="D165" s="27"/>
      <c r="E165" s="21">
        <f>'[1]январь 2010г.'!C170</f>
        <v>0</v>
      </c>
      <c r="F165" s="21"/>
      <c r="G165" s="21">
        <f>'[1]январь 2010г.'!D170</f>
        <v>0</v>
      </c>
      <c r="H165" s="21"/>
      <c r="I165" s="21">
        <f>'[1]сводка 2009'!M171-'[1]сводка 2009'!L171</f>
        <v>0</v>
      </c>
      <c r="J165" s="22">
        <f>'[1]сводка 2010'!M171-'[1]сводка 2010'!L171</f>
        <v>0</v>
      </c>
      <c r="K165" s="4">
        <f t="shared" si="32"/>
        <v>0</v>
      </c>
      <c r="L165" s="22">
        <f>'[1]сводка 2009'!M171</f>
        <v>0</v>
      </c>
      <c r="M165" s="4">
        <f>'[1]сводка 2010'!M171</f>
        <v>0</v>
      </c>
      <c r="N165" s="4">
        <f t="shared" si="33"/>
        <v>0</v>
      </c>
      <c r="O165" s="21">
        <f>'[1]сводка 2009'!M171</f>
        <v>0</v>
      </c>
      <c r="P165" s="21"/>
      <c r="Q165" s="21">
        <f>'[1]сводка 2010'!M171</f>
        <v>0</v>
      </c>
      <c r="R165" s="4" t="e">
        <f t="shared" si="31"/>
        <v>#DIV/0!</v>
      </c>
      <c r="S165" s="4"/>
      <c r="T165" s="4"/>
      <c r="U165" s="4">
        <f>'[1]ожид на 2010 год'!T171</f>
        <v>0</v>
      </c>
      <c r="V165" s="4">
        <f t="shared" si="25"/>
        <v>0</v>
      </c>
      <c r="W165" s="4" t="e">
        <f t="shared" si="22"/>
        <v>#DIV/0!</v>
      </c>
      <c r="X165" s="4"/>
      <c r="Y165" s="4">
        <f t="shared" si="26"/>
        <v>0</v>
      </c>
      <c r="Z165" s="4" t="e">
        <f t="shared" si="27"/>
        <v>#REF!</v>
      </c>
      <c r="AA165" s="4" t="e">
        <f t="shared" si="28"/>
        <v>#DIV/0!</v>
      </c>
      <c r="AB165" s="4" t="e">
        <f t="shared" si="29"/>
        <v>#REF!</v>
      </c>
      <c r="AC165" s="4" t="e">
        <f t="shared" si="30"/>
        <v>#DIV/0!</v>
      </c>
    </row>
    <row r="166" spans="1:29" ht="16.5" hidden="1" customHeight="1" x14ac:dyDescent="0.2">
      <c r="A166" s="26" t="s">
        <v>312</v>
      </c>
      <c r="B166" s="44" t="s">
        <v>295</v>
      </c>
      <c r="C166" s="27"/>
      <c r="D166" s="27"/>
      <c r="E166" s="21">
        <f>'[1]январь 2010г.'!C171</f>
        <v>0</v>
      </c>
      <c r="F166" s="21"/>
      <c r="G166" s="21">
        <f>'[1]январь 2010г.'!D171</f>
        <v>0</v>
      </c>
      <c r="H166" s="21"/>
      <c r="I166" s="21">
        <f>'[1]сводка 2009'!M172-'[1]сводка 2009'!L172</f>
        <v>0</v>
      </c>
      <c r="J166" s="22">
        <f>'[1]сводка 2010'!M172-'[1]сводка 2010'!L172</f>
        <v>0</v>
      </c>
      <c r="K166" s="4">
        <f t="shared" si="32"/>
        <v>0</v>
      </c>
      <c r="L166" s="22">
        <f>'[1]сводка 2009'!M172</f>
        <v>0</v>
      </c>
      <c r="M166" s="4">
        <f>'[1]сводка 2010'!M172</f>
        <v>0</v>
      </c>
      <c r="N166" s="4">
        <f t="shared" si="33"/>
        <v>0</v>
      </c>
      <c r="O166" s="21">
        <f>'[1]сводка 2009'!M172</f>
        <v>0</v>
      </c>
      <c r="P166" s="21"/>
      <c r="Q166" s="21">
        <f>'[1]сводка 2010'!M172</f>
        <v>0</v>
      </c>
      <c r="R166" s="4" t="e">
        <f t="shared" si="31"/>
        <v>#DIV/0!</v>
      </c>
      <c r="S166" s="4"/>
      <c r="T166" s="4"/>
      <c r="U166" s="4">
        <f>'[1]ожид на 2010 год'!T172</f>
        <v>0</v>
      </c>
      <c r="V166" s="4">
        <f t="shared" si="25"/>
        <v>0</v>
      </c>
      <c r="W166" s="4" t="e">
        <f t="shared" si="22"/>
        <v>#DIV/0!</v>
      </c>
      <c r="X166" s="4"/>
      <c r="Y166" s="4">
        <f t="shared" si="26"/>
        <v>0</v>
      </c>
      <c r="Z166" s="4" t="e">
        <f t="shared" si="27"/>
        <v>#REF!</v>
      </c>
      <c r="AA166" s="4" t="e">
        <f t="shared" si="28"/>
        <v>#DIV/0!</v>
      </c>
      <c r="AB166" s="4" t="e">
        <f t="shared" si="29"/>
        <v>#REF!</v>
      </c>
      <c r="AC166" s="4" t="e">
        <f t="shared" si="30"/>
        <v>#DIV/0!</v>
      </c>
    </row>
    <row r="167" spans="1:29" ht="56.25" hidden="1" x14ac:dyDescent="0.2">
      <c r="A167" s="26" t="s">
        <v>172</v>
      </c>
      <c r="B167" s="44" t="s">
        <v>296</v>
      </c>
      <c r="C167" s="27"/>
      <c r="D167" s="27"/>
      <c r="E167" s="21">
        <f>'[1]январь 2010г.'!C172</f>
        <v>0</v>
      </c>
      <c r="F167" s="21"/>
      <c r="G167" s="21">
        <f>'[1]январь 2010г.'!D172</f>
        <v>0</v>
      </c>
      <c r="H167" s="21"/>
      <c r="I167" s="21">
        <f>'[1]сводка 2009'!M173-'[1]сводка 2009'!L173</f>
        <v>0</v>
      </c>
      <c r="J167" s="22">
        <f>'[1]сводка 2010'!M173-'[1]сводка 2010'!L173</f>
        <v>0</v>
      </c>
      <c r="K167" s="4">
        <f t="shared" si="32"/>
        <v>0</v>
      </c>
      <c r="L167" s="22">
        <f>'[1]сводка 2009'!M173</f>
        <v>0</v>
      </c>
      <c r="M167" s="4">
        <f>'[1]сводка 2010'!M173</f>
        <v>0</v>
      </c>
      <c r="N167" s="4">
        <f t="shared" si="33"/>
        <v>0</v>
      </c>
      <c r="O167" s="21">
        <f>'[1]сводка 2009'!M173</f>
        <v>0</v>
      </c>
      <c r="P167" s="21"/>
      <c r="Q167" s="21">
        <f>'[1]сводка 2010'!M173</f>
        <v>0</v>
      </c>
      <c r="R167" s="4" t="e">
        <f t="shared" si="31"/>
        <v>#DIV/0!</v>
      </c>
      <c r="S167" s="4"/>
      <c r="T167" s="4"/>
      <c r="U167" s="4">
        <f>'[1]ожид на 2010 год'!T173</f>
        <v>0</v>
      </c>
      <c r="V167" s="4">
        <f t="shared" si="25"/>
        <v>0</v>
      </c>
      <c r="W167" s="4" t="e">
        <f t="shared" si="22"/>
        <v>#DIV/0!</v>
      </c>
      <c r="X167" s="4"/>
      <c r="Y167" s="4">
        <f t="shared" si="26"/>
        <v>0</v>
      </c>
      <c r="Z167" s="4" t="e">
        <f t="shared" si="27"/>
        <v>#REF!</v>
      </c>
      <c r="AA167" s="4" t="e">
        <f t="shared" si="28"/>
        <v>#DIV/0!</v>
      </c>
      <c r="AB167" s="4" t="e">
        <f t="shared" si="29"/>
        <v>#REF!</v>
      </c>
      <c r="AC167" s="4" t="e">
        <f t="shared" si="30"/>
        <v>#DIV/0!</v>
      </c>
    </row>
    <row r="168" spans="1:29" ht="56.25" hidden="1" x14ac:dyDescent="0.2">
      <c r="A168" s="26" t="s">
        <v>173</v>
      </c>
      <c r="B168" s="44" t="s">
        <v>297</v>
      </c>
      <c r="C168" s="27"/>
      <c r="D168" s="27"/>
      <c r="E168" s="21">
        <f>'[1]январь 2010г.'!C173</f>
        <v>0</v>
      </c>
      <c r="F168" s="21"/>
      <c r="G168" s="21">
        <f>'[1]январь 2010г.'!D173</f>
        <v>0</v>
      </c>
      <c r="H168" s="21"/>
      <c r="I168" s="21">
        <f>'[1]сводка 2009'!M174-'[1]сводка 2009'!L174</f>
        <v>0</v>
      </c>
      <c r="J168" s="22">
        <f>'[1]сводка 2010'!M174-'[1]сводка 2010'!L174</f>
        <v>0</v>
      </c>
      <c r="K168" s="4">
        <f t="shared" si="32"/>
        <v>0</v>
      </c>
      <c r="L168" s="22">
        <f>'[1]сводка 2009'!M174</f>
        <v>0</v>
      </c>
      <c r="M168" s="4">
        <f>'[1]сводка 2010'!M174</f>
        <v>0</v>
      </c>
      <c r="N168" s="4">
        <f t="shared" si="33"/>
        <v>0</v>
      </c>
      <c r="O168" s="21">
        <f>'[1]сводка 2009'!M174</f>
        <v>0</v>
      </c>
      <c r="P168" s="21"/>
      <c r="Q168" s="21">
        <f>'[1]сводка 2010'!M174</f>
        <v>0</v>
      </c>
      <c r="R168" s="4" t="e">
        <f t="shared" si="31"/>
        <v>#DIV/0!</v>
      </c>
      <c r="S168" s="4"/>
      <c r="T168" s="4"/>
      <c r="U168" s="4">
        <f>'[1]ожид на 2010 год'!T174</f>
        <v>0</v>
      </c>
      <c r="V168" s="4">
        <f t="shared" si="25"/>
        <v>0</v>
      </c>
      <c r="W168" s="4" t="e">
        <f t="shared" si="22"/>
        <v>#DIV/0!</v>
      </c>
      <c r="X168" s="4"/>
      <c r="Y168" s="4">
        <f t="shared" si="26"/>
        <v>0</v>
      </c>
      <c r="Z168" s="4" t="e">
        <f t="shared" si="27"/>
        <v>#REF!</v>
      </c>
      <c r="AA168" s="4" t="e">
        <f t="shared" si="28"/>
        <v>#DIV/0!</v>
      </c>
      <c r="AB168" s="4" t="e">
        <f t="shared" si="29"/>
        <v>#REF!</v>
      </c>
      <c r="AC168" s="4" t="e">
        <f t="shared" si="30"/>
        <v>#DIV/0!</v>
      </c>
    </row>
    <row r="169" spans="1:29" ht="16.5" hidden="1" customHeight="1" x14ac:dyDescent="0.2">
      <c r="A169" s="26" t="s">
        <v>390</v>
      </c>
      <c r="B169" s="44" t="s">
        <v>3</v>
      </c>
      <c r="C169" s="27"/>
      <c r="D169" s="27"/>
      <c r="E169" s="21">
        <f>'[1]январь 2010г.'!C174</f>
        <v>0</v>
      </c>
      <c r="F169" s="21"/>
      <c r="G169" s="21">
        <f>'[1]январь 2010г.'!D174</f>
        <v>0</v>
      </c>
      <c r="H169" s="21"/>
      <c r="I169" s="21">
        <f>'[1]сводка 2009'!M175-'[1]сводка 2009'!L175</f>
        <v>0</v>
      </c>
      <c r="J169" s="22">
        <f>'[1]сводка 2010'!M175-'[1]сводка 2010'!L175</f>
        <v>0</v>
      </c>
      <c r="K169" s="4">
        <f t="shared" si="32"/>
        <v>0</v>
      </c>
      <c r="L169" s="22">
        <f>'[1]сводка 2009'!M175</f>
        <v>0</v>
      </c>
      <c r="M169" s="4">
        <f>'[1]сводка 2010'!M175</f>
        <v>0</v>
      </c>
      <c r="N169" s="4">
        <f t="shared" si="33"/>
        <v>0</v>
      </c>
      <c r="O169" s="21">
        <f>'[1]сводка 2009'!M175</f>
        <v>0</v>
      </c>
      <c r="P169" s="21"/>
      <c r="Q169" s="21">
        <f>'[1]сводка 2010'!M175</f>
        <v>0</v>
      </c>
      <c r="R169" s="4" t="e">
        <f t="shared" si="31"/>
        <v>#DIV/0!</v>
      </c>
      <c r="S169" s="4"/>
      <c r="T169" s="4"/>
      <c r="U169" s="4">
        <f>'[1]ожид на 2010 год'!T175</f>
        <v>0</v>
      </c>
      <c r="V169" s="4">
        <f t="shared" si="25"/>
        <v>0</v>
      </c>
      <c r="W169" s="4" t="e">
        <f t="shared" si="22"/>
        <v>#DIV/0!</v>
      </c>
      <c r="X169" s="4"/>
      <c r="Y169" s="4">
        <f t="shared" si="26"/>
        <v>0</v>
      </c>
      <c r="Z169" s="4" t="e">
        <f t="shared" si="27"/>
        <v>#REF!</v>
      </c>
      <c r="AA169" s="4" t="e">
        <f t="shared" si="28"/>
        <v>#DIV/0!</v>
      </c>
      <c r="AB169" s="4" t="e">
        <f t="shared" si="29"/>
        <v>#REF!</v>
      </c>
      <c r="AC169" s="4" t="e">
        <f t="shared" si="30"/>
        <v>#DIV/0!</v>
      </c>
    </row>
    <row r="170" spans="1:29" ht="16.5" hidden="1" customHeight="1" x14ac:dyDescent="0.2">
      <c r="A170" s="26" t="s">
        <v>391</v>
      </c>
      <c r="B170" s="44" t="s">
        <v>4</v>
      </c>
      <c r="C170" s="27"/>
      <c r="D170" s="27"/>
      <c r="E170" s="21">
        <f>'[1]январь 2010г.'!C175</f>
        <v>550</v>
      </c>
      <c r="F170" s="21"/>
      <c r="G170" s="21">
        <f>'[1]январь 2010г.'!D175</f>
        <v>0</v>
      </c>
      <c r="H170" s="21">
        <v>0</v>
      </c>
      <c r="I170" s="21">
        <f>'[1]сводка 2009'!M176-'[1]сводка 2009'!L176</f>
        <v>400</v>
      </c>
      <c r="J170" s="22">
        <f>'[1]сводка 2010'!M176-'[1]сводка 2010'!L176</f>
        <v>0</v>
      </c>
      <c r="K170" s="4">
        <f t="shared" si="32"/>
        <v>-400</v>
      </c>
      <c r="L170" s="22">
        <f>'[1]сводка 2009'!M176</f>
        <v>400</v>
      </c>
      <c r="M170" s="4">
        <f>'[1]сводка 2010'!M176</f>
        <v>599.6</v>
      </c>
      <c r="N170" s="4">
        <f t="shared" si="33"/>
        <v>199.60000000000002</v>
      </c>
      <c r="O170" s="21">
        <f>'[1]сводка 2009'!M176</f>
        <v>400</v>
      </c>
      <c r="P170" s="21"/>
      <c r="Q170" s="21">
        <f>'[1]сводка 2010'!M176</f>
        <v>599.6</v>
      </c>
      <c r="R170" s="4">
        <f t="shared" si="31"/>
        <v>109.01818181818182</v>
      </c>
      <c r="S170" s="4"/>
      <c r="T170" s="4"/>
      <c r="U170" s="4">
        <f>'[1]ожид на 2010 год'!T176</f>
        <v>599.6</v>
      </c>
      <c r="V170" s="4">
        <f t="shared" si="25"/>
        <v>49.600000000000023</v>
      </c>
      <c r="W170" s="4">
        <f t="shared" si="22"/>
        <v>109.01818181818182</v>
      </c>
      <c r="X170" s="4">
        <f>X174+X176</f>
        <v>0</v>
      </c>
      <c r="Y170" s="4">
        <f t="shared" si="26"/>
        <v>-599.6</v>
      </c>
      <c r="Z170" s="4" t="e">
        <f t="shared" si="27"/>
        <v>#REF!</v>
      </c>
      <c r="AA170" s="4">
        <f t="shared" si="28"/>
        <v>0</v>
      </c>
      <c r="AB170" s="4" t="e">
        <f t="shared" si="29"/>
        <v>#REF!</v>
      </c>
      <c r="AC170" s="4" t="e">
        <f t="shared" si="30"/>
        <v>#DIV/0!</v>
      </c>
    </row>
    <row r="171" spans="1:29" ht="56.25" hidden="1" x14ac:dyDescent="0.2">
      <c r="A171" s="26" t="s">
        <v>221</v>
      </c>
      <c r="B171" s="44" t="s">
        <v>5</v>
      </c>
      <c r="C171" s="27"/>
      <c r="D171" s="27"/>
      <c r="E171" s="21">
        <f>'[1]январь 2010г.'!C176</f>
        <v>0</v>
      </c>
      <c r="F171" s="21"/>
      <c r="G171" s="21">
        <f>'[1]январь 2010г.'!D176</f>
        <v>0</v>
      </c>
      <c r="H171" s="21">
        <v>0</v>
      </c>
      <c r="I171" s="21">
        <f>'[1]сводка 2009'!M177-'[1]сводка 2009'!L177</f>
        <v>0</v>
      </c>
      <c r="J171" s="22">
        <f>'[1]сводка 2010'!M177-'[1]сводка 2010'!L177</f>
        <v>0</v>
      </c>
      <c r="K171" s="4">
        <f t="shared" si="32"/>
        <v>0</v>
      </c>
      <c r="L171" s="22">
        <f>'[1]сводка 2009'!M177</f>
        <v>0</v>
      </c>
      <c r="M171" s="4">
        <f>'[1]сводка 2010'!M177</f>
        <v>0</v>
      </c>
      <c r="N171" s="4">
        <f t="shared" si="33"/>
        <v>0</v>
      </c>
      <c r="O171" s="21">
        <f>'[1]сводка 2009'!M177</f>
        <v>0</v>
      </c>
      <c r="P171" s="21"/>
      <c r="Q171" s="21">
        <f>'[1]сводка 2010'!M177</f>
        <v>0</v>
      </c>
      <c r="R171" s="4" t="e">
        <f t="shared" si="31"/>
        <v>#DIV/0!</v>
      </c>
      <c r="S171" s="4"/>
      <c r="T171" s="4"/>
      <c r="U171" s="4">
        <f>'[1]ожид на 2010 год'!T177</f>
        <v>0</v>
      </c>
      <c r="V171" s="4">
        <f t="shared" si="25"/>
        <v>0</v>
      </c>
      <c r="W171" s="4" t="e">
        <f t="shared" si="22"/>
        <v>#DIV/0!</v>
      </c>
      <c r="X171" s="4">
        <f>X175+X177</f>
        <v>0</v>
      </c>
      <c r="Y171" s="4">
        <f t="shared" si="26"/>
        <v>0</v>
      </c>
      <c r="Z171" s="4" t="e">
        <f t="shared" si="27"/>
        <v>#REF!</v>
      </c>
      <c r="AA171" s="4" t="e">
        <f t="shared" si="28"/>
        <v>#DIV/0!</v>
      </c>
      <c r="AB171" s="4" t="e">
        <f t="shared" si="29"/>
        <v>#REF!</v>
      </c>
      <c r="AC171" s="4" t="e">
        <f t="shared" si="30"/>
        <v>#DIV/0!</v>
      </c>
    </row>
    <row r="172" spans="1:29" ht="56.25" hidden="1" x14ac:dyDescent="0.2">
      <c r="A172" s="26" t="s">
        <v>223</v>
      </c>
      <c r="B172" s="44" t="s">
        <v>6</v>
      </c>
      <c r="C172" s="27"/>
      <c r="D172" s="27"/>
      <c r="E172" s="21">
        <f>'[1]январь 2010г.'!C177</f>
        <v>0</v>
      </c>
      <c r="F172" s="21"/>
      <c r="G172" s="21">
        <f>'[1]январь 2010г.'!D177</f>
        <v>0</v>
      </c>
      <c r="H172" s="21">
        <v>0</v>
      </c>
      <c r="I172" s="21">
        <f>'[1]сводка 2009'!M178-'[1]сводка 2009'!L178</f>
        <v>0</v>
      </c>
      <c r="J172" s="22">
        <f>'[1]сводка 2010'!M178-'[1]сводка 2010'!L178</f>
        <v>0</v>
      </c>
      <c r="K172" s="4">
        <f t="shared" si="32"/>
        <v>0</v>
      </c>
      <c r="L172" s="22">
        <f>'[1]сводка 2009'!M178</f>
        <v>0</v>
      </c>
      <c r="M172" s="4">
        <f>'[1]сводка 2010'!M178</f>
        <v>0</v>
      </c>
      <c r="N172" s="4">
        <f t="shared" si="33"/>
        <v>0</v>
      </c>
      <c r="O172" s="21">
        <f>'[1]сводка 2009'!M178</f>
        <v>0</v>
      </c>
      <c r="P172" s="21"/>
      <c r="Q172" s="21">
        <f>'[1]сводка 2010'!M178</f>
        <v>0</v>
      </c>
      <c r="R172" s="4" t="e">
        <f t="shared" si="31"/>
        <v>#DIV/0!</v>
      </c>
      <c r="S172" s="4"/>
      <c r="T172" s="4"/>
      <c r="U172" s="4">
        <f>'[1]ожид на 2010 год'!T178</f>
        <v>0</v>
      </c>
      <c r="V172" s="4">
        <f t="shared" si="25"/>
        <v>0</v>
      </c>
      <c r="W172" s="4" t="e">
        <f t="shared" si="22"/>
        <v>#DIV/0!</v>
      </c>
      <c r="X172" s="4"/>
      <c r="Y172" s="4">
        <f t="shared" si="26"/>
        <v>0</v>
      </c>
      <c r="Z172" s="4" t="e">
        <f t="shared" si="27"/>
        <v>#REF!</v>
      </c>
      <c r="AA172" s="4" t="e">
        <f t="shared" si="28"/>
        <v>#DIV/0!</v>
      </c>
      <c r="AB172" s="4" t="e">
        <f t="shared" si="29"/>
        <v>#REF!</v>
      </c>
      <c r="AC172" s="4" t="e">
        <f t="shared" si="30"/>
        <v>#DIV/0!</v>
      </c>
    </row>
    <row r="173" spans="1:29" ht="56.25" hidden="1" x14ac:dyDescent="0.2">
      <c r="A173" s="26" t="s">
        <v>287</v>
      </c>
      <c r="B173" s="44" t="s">
        <v>2</v>
      </c>
      <c r="C173" s="27"/>
      <c r="D173" s="27"/>
      <c r="E173" s="21">
        <f>'[1]январь 2010г.'!C178</f>
        <v>0</v>
      </c>
      <c r="F173" s="21"/>
      <c r="G173" s="21">
        <f>'[1]январь 2010г.'!D178</f>
        <v>0</v>
      </c>
      <c r="H173" s="21">
        <v>0</v>
      </c>
      <c r="I173" s="21">
        <f>'[1]сводка 2009'!M179-'[1]сводка 2009'!L179</f>
        <v>0</v>
      </c>
      <c r="J173" s="22">
        <f>'[1]сводка 2010'!M179-'[1]сводка 2010'!L179</f>
        <v>0</v>
      </c>
      <c r="K173" s="4">
        <f t="shared" si="32"/>
        <v>0</v>
      </c>
      <c r="L173" s="22">
        <f>'[1]сводка 2009'!M179</f>
        <v>0</v>
      </c>
      <c r="M173" s="4">
        <f>'[1]сводка 2010'!M179</f>
        <v>0</v>
      </c>
      <c r="N173" s="4">
        <f t="shared" si="33"/>
        <v>0</v>
      </c>
      <c r="O173" s="21">
        <f>'[1]сводка 2009'!M179</f>
        <v>0</v>
      </c>
      <c r="P173" s="21"/>
      <c r="Q173" s="21">
        <f>'[1]сводка 2010'!M179</f>
        <v>0</v>
      </c>
      <c r="R173" s="4" t="e">
        <f t="shared" si="31"/>
        <v>#DIV/0!</v>
      </c>
      <c r="S173" s="4"/>
      <c r="T173" s="4"/>
      <c r="U173" s="4">
        <f>'[1]ожид на 2010 год'!T179</f>
        <v>0</v>
      </c>
      <c r="V173" s="4">
        <f t="shared" si="25"/>
        <v>0</v>
      </c>
      <c r="W173" s="4" t="e">
        <f t="shared" si="22"/>
        <v>#DIV/0!</v>
      </c>
      <c r="X173" s="4"/>
      <c r="Y173" s="4">
        <f t="shared" si="26"/>
        <v>0</v>
      </c>
      <c r="Z173" s="4" t="e">
        <f t="shared" si="27"/>
        <v>#REF!</v>
      </c>
      <c r="AA173" s="4" t="e">
        <f t="shared" si="28"/>
        <v>#DIV/0!</v>
      </c>
      <c r="AB173" s="4" t="e">
        <f t="shared" si="29"/>
        <v>#REF!</v>
      </c>
      <c r="AC173" s="4" t="e">
        <f t="shared" si="30"/>
        <v>#DIV/0!</v>
      </c>
    </row>
    <row r="174" spans="1:29" ht="33.75" hidden="1" x14ac:dyDescent="0.2">
      <c r="A174" s="26" t="s">
        <v>288</v>
      </c>
      <c r="B174" s="44" t="s">
        <v>614</v>
      </c>
      <c r="C174" s="27"/>
      <c r="D174" s="27"/>
      <c r="E174" s="21">
        <f>'[1]январь 2010г.'!C179</f>
        <v>0</v>
      </c>
      <c r="F174" s="21"/>
      <c r="G174" s="21">
        <f>'[1]январь 2010г.'!D179</f>
        <v>0</v>
      </c>
      <c r="H174" s="21">
        <f>H176+H178+H180</f>
        <v>0</v>
      </c>
      <c r="I174" s="21">
        <f>'[1]сводка 2009'!M180-'[1]сводка 2009'!L180</f>
        <v>0</v>
      </c>
      <c r="J174" s="22">
        <f>'[1]сводка 2010'!M180-'[1]сводка 2010'!L180</f>
        <v>0</v>
      </c>
      <c r="K174" s="4">
        <f t="shared" si="32"/>
        <v>0</v>
      </c>
      <c r="L174" s="22">
        <f>'[1]сводка 2009'!M180</f>
        <v>0</v>
      </c>
      <c r="M174" s="4">
        <f>'[1]сводка 2010'!M180</f>
        <v>0</v>
      </c>
      <c r="N174" s="4">
        <f t="shared" si="33"/>
        <v>0</v>
      </c>
      <c r="O174" s="21">
        <f>'[1]сводка 2009'!M180</f>
        <v>0</v>
      </c>
      <c r="P174" s="21"/>
      <c r="Q174" s="21">
        <f>'[1]сводка 2010'!M180</f>
        <v>0</v>
      </c>
      <c r="R174" s="4" t="e">
        <f t="shared" si="31"/>
        <v>#DIV/0!</v>
      </c>
      <c r="S174" s="4"/>
      <c r="T174" s="4"/>
      <c r="U174" s="4">
        <f>'[1]ожид на 2010 год'!T180</f>
        <v>0</v>
      </c>
      <c r="V174" s="4">
        <f t="shared" si="25"/>
        <v>0</v>
      </c>
      <c r="W174" s="4" t="e">
        <f t="shared" si="22"/>
        <v>#DIV/0!</v>
      </c>
      <c r="X174" s="4"/>
      <c r="Y174" s="4">
        <f t="shared" si="26"/>
        <v>0</v>
      </c>
      <c r="Z174" s="4" t="e">
        <f t="shared" si="27"/>
        <v>#REF!</v>
      </c>
      <c r="AA174" s="4" t="e">
        <f t="shared" si="28"/>
        <v>#DIV/0!</v>
      </c>
      <c r="AB174" s="4" t="e">
        <f t="shared" si="29"/>
        <v>#REF!</v>
      </c>
      <c r="AC174" s="4" t="e">
        <f t="shared" si="30"/>
        <v>#DIV/0!</v>
      </c>
    </row>
    <row r="175" spans="1:29" ht="33.75" hidden="1" x14ac:dyDescent="0.2">
      <c r="A175" s="26" t="s">
        <v>60</v>
      </c>
      <c r="B175" s="44" t="s">
        <v>126</v>
      </c>
      <c r="C175" s="27"/>
      <c r="D175" s="27"/>
      <c r="E175" s="21">
        <f>'[1]январь 2010г.'!C180</f>
        <v>0</v>
      </c>
      <c r="F175" s="21"/>
      <c r="G175" s="21">
        <f>'[1]январь 2010г.'!D180</f>
        <v>0</v>
      </c>
      <c r="H175" s="21">
        <f>H177+H179+H181</f>
        <v>0</v>
      </c>
      <c r="I175" s="21">
        <f>'[1]сводка 2009'!M181-'[1]сводка 2009'!L181</f>
        <v>0</v>
      </c>
      <c r="J175" s="22">
        <f>'[1]сводка 2010'!M181-'[1]сводка 2010'!L181</f>
        <v>0</v>
      </c>
      <c r="K175" s="4">
        <f t="shared" si="32"/>
        <v>0</v>
      </c>
      <c r="L175" s="22">
        <f>'[1]сводка 2009'!M181</f>
        <v>0</v>
      </c>
      <c r="M175" s="4">
        <f>'[1]сводка 2010'!M181</f>
        <v>0</v>
      </c>
      <c r="N175" s="4">
        <f t="shared" si="33"/>
        <v>0</v>
      </c>
      <c r="O175" s="21">
        <f>'[1]сводка 2009'!M181</f>
        <v>0</v>
      </c>
      <c r="P175" s="21"/>
      <c r="Q175" s="21">
        <f>'[1]сводка 2010'!M181</f>
        <v>0</v>
      </c>
      <c r="R175" s="4" t="e">
        <f t="shared" si="31"/>
        <v>#DIV/0!</v>
      </c>
      <c r="S175" s="4"/>
      <c r="T175" s="4"/>
      <c r="U175" s="4">
        <f>'[1]ожид на 2010 год'!T181</f>
        <v>0</v>
      </c>
      <c r="V175" s="4">
        <f t="shared" si="25"/>
        <v>0</v>
      </c>
      <c r="W175" s="4" t="e">
        <f t="shared" si="22"/>
        <v>#DIV/0!</v>
      </c>
      <c r="X175" s="4"/>
      <c r="Y175" s="4">
        <f t="shared" si="26"/>
        <v>0</v>
      </c>
      <c r="Z175" s="4" t="e">
        <f t="shared" si="27"/>
        <v>#REF!</v>
      </c>
      <c r="AA175" s="4" t="e">
        <f t="shared" si="28"/>
        <v>#DIV/0!</v>
      </c>
      <c r="AB175" s="4" t="e">
        <f t="shared" si="29"/>
        <v>#REF!</v>
      </c>
      <c r="AC175" s="4" t="e">
        <f t="shared" si="30"/>
        <v>#DIV/0!</v>
      </c>
    </row>
    <row r="176" spans="1:29" ht="33.75" hidden="1" x14ac:dyDescent="0.2">
      <c r="A176" s="26" t="s">
        <v>127</v>
      </c>
      <c r="B176" s="44" t="s">
        <v>176</v>
      </c>
      <c r="C176" s="27"/>
      <c r="D176" s="27"/>
      <c r="E176" s="21">
        <f>'[1]январь 2010г.'!C181</f>
        <v>0</v>
      </c>
      <c r="F176" s="21"/>
      <c r="G176" s="21">
        <f>'[1]январь 2010г.'!D181</f>
        <v>0</v>
      </c>
      <c r="H176" s="21"/>
      <c r="I176" s="21">
        <f>'[1]сводка 2009'!M182-'[1]сводка 2009'!L182</f>
        <v>0</v>
      </c>
      <c r="J176" s="22">
        <f>'[1]сводка 2010'!M182-'[1]сводка 2010'!L182</f>
        <v>0</v>
      </c>
      <c r="K176" s="4">
        <f t="shared" si="32"/>
        <v>0</v>
      </c>
      <c r="L176" s="22">
        <f>'[1]сводка 2009'!M182</f>
        <v>0</v>
      </c>
      <c r="M176" s="4">
        <f>'[1]сводка 2010'!M182</f>
        <v>0</v>
      </c>
      <c r="N176" s="4">
        <f t="shared" si="33"/>
        <v>0</v>
      </c>
      <c r="O176" s="21">
        <f>'[1]сводка 2009'!M182</f>
        <v>0</v>
      </c>
      <c r="P176" s="21"/>
      <c r="Q176" s="21">
        <f>'[1]сводка 2010'!M182</f>
        <v>0</v>
      </c>
      <c r="R176" s="4" t="e">
        <f t="shared" si="31"/>
        <v>#DIV/0!</v>
      </c>
      <c r="S176" s="4"/>
      <c r="T176" s="4"/>
      <c r="U176" s="4">
        <f>'[1]ожид на 2010 год'!T182</f>
        <v>0</v>
      </c>
      <c r="V176" s="4">
        <f t="shared" si="25"/>
        <v>0</v>
      </c>
      <c r="W176" s="4" t="e">
        <f t="shared" si="22"/>
        <v>#DIV/0!</v>
      </c>
      <c r="X176" s="4"/>
      <c r="Y176" s="4">
        <f t="shared" si="26"/>
        <v>0</v>
      </c>
      <c r="Z176" s="4" t="e">
        <f t="shared" si="27"/>
        <v>#REF!</v>
      </c>
      <c r="AA176" s="4" t="e">
        <f t="shared" si="28"/>
        <v>#DIV/0!</v>
      </c>
      <c r="AB176" s="4" t="e">
        <f t="shared" si="29"/>
        <v>#REF!</v>
      </c>
      <c r="AC176" s="4" t="e">
        <f t="shared" si="30"/>
        <v>#DIV/0!</v>
      </c>
    </row>
    <row r="177" spans="1:29" ht="16.5" hidden="1" customHeight="1" x14ac:dyDescent="0.2">
      <c r="A177" s="26" t="s">
        <v>128</v>
      </c>
      <c r="B177" s="44" t="s">
        <v>160</v>
      </c>
      <c r="C177" s="27"/>
      <c r="D177" s="27"/>
      <c r="E177" s="21">
        <f>'[1]январь 2010г.'!C182</f>
        <v>0</v>
      </c>
      <c r="F177" s="21"/>
      <c r="G177" s="21">
        <f>'[1]январь 2010г.'!D182</f>
        <v>0</v>
      </c>
      <c r="H177" s="21"/>
      <c r="I177" s="21">
        <f>'[1]сводка 2009'!M183-'[1]сводка 2009'!L183</f>
        <v>0</v>
      </c>
      <c r="J177" s="22">
        <f>'[1]сводка 2010'!M183-'[1]сводка 2010'!L183</f>
        <v>0</v>
      </c>
      <c r="K177" s="4">
        <f t="shared" si="32"/>
        <v>0</v>
      </c>
      <c r="L177" s="22">
        <f>'[1]сводка 2009'!M183</f>
        <v>0</v>
      </c>
      <c r="M177" s="4">
        <f>'[1]сводка 2010'!M183</f>
        <v>0</v>
      </c>
      <c r="N177" s="4">
        <f t="shared" si="33"/>
        <v>0</v>
      </c>
      <c r="O177" s="21">
        <f>'[1]сводка 2009'!M183</f>
        <v>0</v>
      </c>
      <c r="P177" s="21"/>
      <c r="Q177" s="21">
        <f>'[1]сводка 2010'!M183</f>
        <v>0</v>
      </c>
      <c r="R177" s="4" t="e">
        <f t="shared" si="31"/>
        <v>#DIV/0!</v>
      </c>
      <c r="S177" s="4"/>
      <c r="T177" s="4"/>
      <c r="U177" s="4">
        <f>'[1]ожид на 2010 год'!T183</f>
        <v>0</v>
      </c>
      <c r="V177" s="4">
        <f t="shared" si="25"/>
        <v>0</v>
      </c>
      <c r="W177" s="4" t="e">
        <f t="shared" si="22"/>
        <v>#DIV/0!</v>
      </c>
      <c r="X177" s="4"/>
      <c r="Y177" s="4">
        <f t="shared" si="26"/>
        <v>0</v>
      </c>
      <c r="Z177" s="4" t="e">
        <f t="shared" si="27"/>
        <v>#REF!</v>
      </c>
      <c r="AA177" s="4" t="e">
        <f t="shared" si="28"/>
        <v>#DIV/0!</v>
      </c>
      <c r="AB177" s="4" t="e">
        <f t="shared" si="29"/>
        <v>#REF!</v>
      </c>
      <c r="AC177" s="4" t="e">
        <f t="shared" si="30"/>
        <v>#DIV/0!</v>
      </c>
    </row>
    <row r="178" spans="1:29" ht="33.75" hidden="1" x14ac:dyDescent="0.2">
      <c r="A178" s="26" t="s">
        <v>460</v>
      </c>
      <c r="B178" s="44" t="s">
        <v>522</v>
      </c>
      <c r="C178" s="27"/>
      <c r="D178" s="27"/>
      <c r="E178" s="21">
        <f>'[1]январь 2010г.'!C183</f>
        <v>0</v>
      </c>
      <c r="F178" s="21"/>
      <c r="G178" s="21">
        <f>'[1]январь 2010г.'!D183</f>
        <v>0</v>
      </c>
      <c r="H178" s="21"/>
      <c r="I178" s="21">
        <f>'[1]сводка 2009'!M184-'[1]сводка 2009'!L184</f>
        <v>0</v>
      </c>
      <c r="J178" s="22">
        <f>'[1]сводка 2010'!M184-'[1]сводка 2010'!L184</f>
        <v>0</v>
      </c>
      <c r="K178" s="4">
        <f t="shared" si="32"/>
        <v>0</v>
      </c>
      <c r="L178" s="22">
        <f>'[1]сводка 2009'!M184</f>
        <v>0</v>
      </c>
      <c r="M178" s="4">
        <f>'[1]сводка 2010'!M184</f>
        <v>0</v>
      </c>
      <c r="N178" s="4">
        <f t="shared" si="33"/>
        <v>0</v>
      </c>
      <c r="O178" s="21">
        <f>'[1]сводка 2009'!M184</f>
        <v>0</v>
      </c>
      <c r="P178" s="21"/>
      <c r="Q178" s="21">
        <f>'[1]сводка 2010'!M184</f>
        <v>0</v>
      </c>
      <c r="R178" s="4" t="e">
        <f t="shared" si="31"/>
        <v>#DIV/0!</v>
      </c>
      <c r="S178" s="4"/>
      <c r="T178" s="4"/>
      <c r="U178" s="4">
        <f>'[1]ожид на 2010 год'!T184</f>
        <v>0</v>
      </c>
      <c r="V178" s="4">
        <f t="shared" si="25"/>
        <v>0</v>
      </c>
      <c r="W178" s="4" t="e">
        <f t="shared" si="22"/>
        <v>#DIV/0!</v>
      </c>
      <c r="X178" s="4">
        <f>X180+X181</f>
        <v>0</v>
      </c>
      <c r="Y178" s="4">
        <f t="shared" si="26"/>
        <v>0</v>
      </c>
      <c r="Z178" s="4" t="e">
        <f t="shared" si="27"/>
        <v>#REF!</v>
      </c>
      <c r="AA178" s="4" t="e">
        <f t="shared" si="28"/>
        <v>#DIV/0!</v>
      </c>
      <c r="AB178" s="4" t="e">
        <f t="shared" si="29"/>
        <v>#REF!</v>
      </c>
      <c r="AC178" s="4" t="e">
        <f t="shared" si="30"/>
        <v>#DIV/0!</v>
      </c>
    </row>
    <row r="179" spans="1:29" ht="16.5" hidden="1" customHeight="1" x14ac:dyDescent="0.2">
      <c r="A179" s="26" t="s">
        <v>587</v>
      </c>
      <c r="B179" s="44" t="s">
        <v>588</v>
      </c>
      <c r="C179" s="27"/>
      <c r="D179" s="27"/>
      <c r="E179" s="21">
        <f>'[1]январь 2010г.'!C184</f>
        <v>0</v>
      </c>
      <c r="F179" s="21"/>
      <c r="G179" s="21">
        <f>'[1]январь 2010г.'!D184</f>
        <v>0</v>
      </c>
      <c r="H179" s="21"/>
      <c r="I179" s="21">
        <f>'[1]сводка 2009'!M185-'[1]сводка 2009'!L185</f>
        <v>0</v>
      </c>
      <c r="J179" s="22">
        <f>'[1]сводка 2010'!M185-'[1]сводка 2010'!L185</f>
        <v>0</v>
      </c>
      <c r="K179" s="4">
        <f t="shared" si="32"/>
        <v>0</v>
      </c>
      <c r="L179" s="22">
        <f>'[1]сводка 2009'!M185</f>
        <v>0</v>
      </c>
      <c r="M179" s="4">
        <f>'[1]сводка 2010'!M185</f>
        <v>0</v>
      </c>
      <c r="N179" s="4">
        <f t="shared" si="33"/>
        <v>0</v>
      </c>
      <c r="O179" s="21">
        <f>'[1]сводка 2009'!M185</f>
        <v>0</v>
      </c>
      <c r="P179" s="21"/>
      <c r="Q179" s="21">
        <f>'[1]сводка 2010'!M185</f>
        <v>0</v>
      </c>
      <c r="R179" s="4" t="e">
        <f t="shared" si="31"/>
        <v>#DIV/0!</v>
      </c>
      <c r="S179" s="4"/>
      <c r="T179" s="4"/>
      <c r="U179" s="4">
        <f>'[1]ожид на 2010 год'!T185</f>
        <v>0</v>
      </c>
      <c r="V179" s="4">
        <f t="shared" si="25"/>
        <v>0</v>
      </c>
      <c r="W179" s="4" t="e">
        <f t="shared" si="22"/>
        <v>#DIV/0!</v>
      </c>
      <c r="X179" s="4"/>
      <c r="Y179" s="4">
        <f t="shared" si="26"/>
        <v>0</v>
      </c>
      <c r="Z179" s="4" t="e">
        <f t="shared" si="27"/>
        <v>#REF!</v>
      </c>
      <c r="AA179" s="4" t="e">
        <f t="shared" si="28"/>
        <v>#DIV/0!</v>
      </c>
      <c r="AB179" s="4" t="e">
        <f t="shared" si="29"/>
        <v>#REF!</v>
      </c>
      <c r="AC179" s="4" t="e">
        <f t="shared" si="30"/>
        <v>#DIV/0!</v>
      </c>
    </row>
    <row r="180" spans="1:29" ht="33.75" hidden="1" x14ac:dyDescent="0.2">
      <c r="A180" s="26" t="s">
        <v>589</v>
      </c>
      <c r="B180" s="44" t="s">
        <v>590</v>
      </c>
      <c r="C180" s="27"/>
      <c r="D180" s="27"/>
      <c r="E180" s="21">
        <f>'[1]январь 2010г.'!C185</f>
        <v>0</v>
      </c>
      <c r="F180" s="21"/>
      <c r="G180" s="21">
        <f>'[1]январь 2010г.'!D185</f>
        <v>0</v>
      </c>
      <c r="H180" s="21"/>
      <c r="I180" s="21">
        <f>'[1]сводка 2009'!M186-'[1]сводка 2009'!L186</f>
        <v>0</v>
      </c>
      <c r="J180" s="22">
        <f>'[1]сводка 2010'!M186-'[1]сводка 2010'!L186</f>
        <v>0</v>
      </c>
      <c r="K180" s="4">
        <f t="shared" si="32"/>
        <v>0</v>
      </c>
      <c r="L180" s="22">
        <f>'[1]сводка 2009'!M186</f>
        <v>0</v>
      </c>
      <c r="M180" s="4">
        <f>'[1]сводка 2010'!M186</f>
        <v>0</v>
      </c>
      <c r="N180" s="4">
        <f t="shared" si="33"/>
        <v>0</v>
      </c>
      <c r="O180" s="21">
        <f>'[1]сводка 2009'!M186</f>
        <v>0</v>
      </c>
      <c r="P180" s="21"/>
      <c r="Q180" s="21">
        <f>'[1]сводка 2010'!M186</f>
        <v>0</v>
      </c>
      <c r="R180" s="4" t="e">
        <f t="shared" si="31"/>
        <v>#DIV/0!</v>
      </c>
      <c r="S180" s="4"/>
      <c r="T180" s="4"/>
      <c r="U180" s="4">
        <f>'[1]ожид на 2010 год'!T186</f>
        <v>0</v>
      </c>
      <c r="V180" s="4">
        <f t="shared" si="25"/>
        <v>0</v>
      </c>
      <c r="W180" s="4" t="e">
        <f t="shared" si="22"/>
        <v>#DIV/0!</v>
      </c>
      <c r="X180" s="4"/>
      <c r="Y180" s="4">
        <f t="shared" si="26"/>
        <v>0</v>
      </c>
      <c r="Z180" s="4" t="e">
        <f t="shared" si="27"/>
        <v>#REF!</v>
      </c>
      <c r="AA180" s="4" t="e">
        <f t="shared" si="28"/>
        <v>#DIV/0!</v>
      </c>
      <c r="AB180" s="4" t="e">
        <f t="shared" si="29"/>
        <v>#REF!</v>
      </c>
      <c r="AC180" s="4" t="e">
        <f t="shared" si="30"/>
        <v>#DIV/0!</v>
      </c>
    </row>
    <row r="181" spans="1:29" ht="33.75" hidden="1" x14ac:dyDescent="0.2">
      <c r="A181" s="26" t="s">
        <v>591</v>
      </c>
      <c r="B181" s="44" t="s">
        <v>592</v>
      </c>
      <c r="C181" s="27"/>
      <c r="D181" s="27"/>
      <c r="E181" s="21">
        <f>'[1]январь 2010г.'!C186</f>
        <v>0</v>
      </c>
      <c r="F181" s="21"/>
      <c r="G181" s="21">
        <f>'[1]январь 2010г.'!D186</f>
        <v>0</v>
      </c>
      <c r="H181" s="21"/>
      <c r="I181" s="21">
        <f>'[1]сводка 2009'!M187-'[1]сводка 2009'!L187</f>
        <v>0</v>
      </c>
      <c r="J181" s="22">
        <f>'[1]сводка 2010'!M187-'[1]сводка 2010'!L187</f>
        <v>0</v>
      </c>
      <c r="K181" s="4">
        <f t="shared" si="32"/>
        <v>0</v>
      </c>
      <c r="L181" s="22">
        <f>'[1]сводка 2009'!M187</f>
        <v>0</v>
      </c>
      <c r="M181" s="4">
        <f>'[1]сводка 2010'!M187</f>
        <v>0</v>
      </c>
      <c r="N181" s="4">
        <f t="shared" si="33"/>
        <v>0</v>
      </c>
      <c r="O181" s="21">
        <f>'[1]сводка 2009'!M187</f>
        <v>0</v>
      </c>
      <c r="P181" s="21"/>
      <c r="Q181" s="21">
        <f>'[1]сводка 2010'!M187</f>
        <v>0</v>
      </c>
      <c r="R181" s="4" t="e">
        <f t="shared" si="31"/>
        <v>#DIV/0!</v>
      </c>
      <c r="S181" s="4"/>
      <c r="T181" s="4"/>
      <c r="U181" s="4">
        <f>'[1]ожид на 2010 год'!T187</f>
        <v>0</v>
      </c>
      <c r="V181" s="4">
        <f t="shared" si="25"/>
        <v>0</v>
      </c>
      <c r="W181" s="4" t="e">
        <f t="shared" si="22"/>
        <v>#DIV/0!</v>
      </c>
      <c r="X181" s="4"/>
      <c r="Y181" s="4">
        <f t="shared" si="26"/>
        <v>0</v>
      </c>
      <c r="Z181" s="4" t="e">
        <f t="shared" si="27"/>
        <v>#REF!</v>
      </c>
      <c r="AA181" s="4" t="e">
        <f t="shared" si="28"/>
        <v>#DIV/0!</v>
      </c>
      <c r="AB181" s="4" t="e">
        <f t="shared" si="29"/>
        <v>#REF!</v>
      </c>
      <c r="AC181" s="4" t="e">
        <f t="shared" si="30"/>
        <v>#DIV/0!</v>
      </c>
    </row>
    <row r="182" spans="1:29" hidden="1" x14ac:dyDescent="0.2">
      <c r="A182" s="26" t="s">
        <v>593</v>
      </c>
      <c r="B182" s="44" t="s">
        <v>594</v>
      </c>
      <c r="C182" s="27"/>
      <c r="D182" s="27"/>
      <c r="E182" s="21">
        <f>'[1]январь 2010г.'!C187</f>
        <v>0</v>
      </c>
      <c r="F182" s="21"/>
      <c r="G182" s="21">
        <f>'[1]январь 2010г.'!D187</f>
        <v>0</v>
      </c>
      <c r="H182" s="21">
        <f>H183+H184+H185</f>
        <v>0</v>
      </c>
      <c r="I182" s="21">
        <f>'[1]сводка 2009'!M188-'[1]сводка 2009'!L188</f>
        <v>0</v>
      </c>
      <c r="J182" s="22">
        <f>'[1]сводка 2010'!M188-'[1]сводка 2010'!L188</f>
        <v>0</v>
      </c>
      <c r="K182" s="4">
        <f t="shared" si="32"/>
        <v>0</v>
      </c>
      <c r="L182" s="22">
        <f>'[1]сводка 2009'!M188</f>
        <v>0</v>
      </c>
      <c r="M182" s="4">
        <f>'[1]сводка 2010'!M188</f>
        <v>0</v>
      </c>
      <c r="N182" s="4">
        <f t="shared" si="33"/>
        <v>0</v>
      </c>
      <c r="O182" s="21">
        <f>'[1]сводка 2009'!M188</f>
        <v>0</v>
      </c>
      <c r="P182" s="21"/>
      <c r="Q182" s="21">
        <f>'[1]сводка 2010'!M188</f>
        <v>0</v>
      </c>
      <c r="R182" s="4" t="e">
        <f t="shared" si="31"/>
        <v>#DIV/0!</v>
      </c>
      <c r="S182" s="4"/>
      <c r="T182" s="4"/>
      <c r="U182" s="4">
        <f>'[1]ожид на 2010 год'!T188</f>
        <v>0</v>
      </c>
      <c r="V182" s="4">
        <f t="shared" si="25"/>
        <v>0</v>
      </c>
      <c r="W182" s="4" t="e">
        <f t="shared" si="22"/>
        <v>#DIV/0!</v>
      </c>
      <c r="X182" s="4">
        <f>X183+X186</f>
        <v>65</v>
      </c>
      <c r="Y182" s="4">
        <f t="shared" si="26"/>
        <v>65</v>
      </c>
      <c r="Z182" s="4" t="e">
        <f t="shared" si="27"/>
        <v>#REF!</v>
      </c>
      <c r="AA182" s="4" t="e">
        <f t="shared" si="28"/>
        <v>#DIV/0!</v>
      </c>
      <c r="AB182" s="4" t="e">
        <f t="shared" si="29"/>
        <v>#REF!</v>
      </c>
      <c r="AC182" s="4" t="e">
        <f t="shared" si="30"/>
        <v>#DIV/0!</v>
      </c>
    </row>
    <row r="183" spans="1:29" ht="22.5" hidden="1" x14ac:dyDescent="0.2">
      <c r="A183" s="26" t="s">
        <v>595</v>
      </c>
      <c r="B183" s="44" t="s">
        <v>596</v>
      </c>
      <c r="C183" s="27"/>
      <c r="D183" s="27"/>
      <c r="E183" s="21">
        <f>'[1]январь 2010г.'!C188</f>
        <v>0</v>
      </c>
      <c r="F183" s="21"/>
      <c r="G183" s="21">
        <f>'[1]январь 2010г.'!D188</f>
        <v>0</v>
      </c>
      <c r="H183" s="21"/>
      <c r="I183" s="21">
        <f>'[1]сводка 2009'!M189-'[1]сводка 2009'!L189</f>
        <v>0</v>
      </c>
      <c r="J183" s="22">
        <f>'[1]сводка 2010'!M189-'[1]сводка 2010'!L189</f>
        <v>0</v>
      </c>
      <c r="K183" s="4">
        <f t="shared" si="32"/>
        <v>0</v>
      </c>
      <c r="L183" s="22">
        <f>'[1]сводка 2009'!M189</f>
        <v>0</v>
      </c>
      <c r="M183" s="4">
        <f>'[1]сводка 2010'!M189</f>
        <v>0</v>
      </c>
      <c r="N183" s="4">
        <f t="shared" si="33"/>
        <v>0</v>
      </c>
      <c r="O183" s="21">
        <f>'[1]сводка 2009'!M189</f>
        <v>0</v>
      </c>
      <c r="P183" s="21"/>
      <c r="Q183" s="21">
        <f>'[1]сводка 2010'!M189</f>
        <v>0</v>
      </c>
      <c r="R183" s="4" t="e">
        <f t="shared" si="31"/>
        <v>#DIV/0!</v>
      </c>
      <c r="S183" s="4"/>
      <c r="T183" s="4"/>
      <c r="U183" s="4">
        <f>'[1]ожид на 2010 год'!T189</f>
        <v>0</v>
      </c>
      <c r="V183" s="4">
        <f t="shared" si="25"/>
        <v>0</v>
      </c>
      <c r="W183" s="4" t="e">
        <f t="shared" si="22"/>
        <v>#DIV/0!</v>
      </c>
      <c r="X183" s="4">
        <f>X185</f>
        <v>0</v>
      </c>
      <c r="Y183" s="4">
        <f t="shared" si="26"/>
        <v>0</v>
      </c>
      <c r="Z183" s="4" t="e">
        <f t="shared" si="27"/>
        <v>#REF!</v>
      </c>
      <c r="AA183" s="4" t="e">
        <f t="shared" si="28"/>
        <v>#DIV/0!</v>
      </c>
      <c r="AB183" s="4" t="e">
        <f t="shared" si="29"/>
        <v>#REF!</v>
      </c>
      <c r="AC183" s="4" t="e">
        <f t="shared" si="30"/>
        <v>#DIV/0!</v>
      </c>
    </row>
    <row r="184" spans="1:29" ht="22.5" hidden="1" x14ac:dyDescent="0.2">
      <c r="A184" s="26" t="s">
        <v>597</v>
      </c>
      <c r="B184" s="44" t="s">
        <v>598</v>
      </c>
      <c r="C184" s="27"/>
      <c r="D184" s="27"/>
      <c r="E184" s="21">
        <f>'[1]январь 2010г.'!C189</f>
        <v>0</v>
      </c>
      <c r="F184" s="21"/>
      <c r="G184" s="21">
        <f>'[1]январь 2010г.'!D189</f>
        <v>0</v>
      </c>
      <c r="H184" s="21"/>
      <c r="I184" s="21">
        <f>'[1]сводка 2009'!M190-'[1]сводка 2009'!L190</f>
        <v>0</v>
      </c>
      <c r="J184" s="22">
        <f>'[1]сводка 2010'!M190-'[1]сводка 2010'!L190</f>
        <v>0</v>
      </c>
      <c r="K184" s="4">
        <f t="shared" si="32"/>
        <v>0</v>
      </c>
      <c r="L184" s="22">
        <f>'[1]сводка 2009'!M190</f>
        <v>0</v>
      </c>
      <c r="M184" s="4">
        <f>'[1]сводка 2010'!M190</f>
        <v>0</v>
      </c>
      <c r="N184" s="4">
        <f t="shared" si="33"/>
        <v>0</v>
      </c>
      <c r="O184" s="21">
        <f>'[1]сводка 2009'!M190</f>
        <v>0</v>
      </c>
      <c r="P184" s="21"/>
      <c r="Q184" s="21">
        <f>'[1]сводка 2010'!M190</f>
        <v>0</v>
      </c>
      <c r="R184" s="4" t="e">
        <f t="shared" si="31"/>
        <v>#DIV/0!</v>
      </c>
      <c r="S184" s="4"/>
      <c r="T184" s="4"/>
      <c r="U184" s="4">
        <f>'[1]ожид на 2010 год'!T190</f>
        <v>0</v>
      </c>
      <c r="V184" s="4">
        <f t="shared" si="25"/>
        <v>0</v>
      </c>
      <c r="W184" s="4" t="e">
        <f t="shared" ref="W184:W246" si="35">U184/E184*100</f>
        <v>#DIV/0!</v>
      </c>
      <c r="X184" s="4"/>
      <c r="Y184" s="4">
        <f t="shared" si="26"/>
        <v>0</v>
      </c>
      <c r="Z184" s="4" t="e">
        <f t="shared" si="27"/>
        <v>#REF!</v>
      </c>
      <c r="AA184" s="4" t="e">
        <f t="shared" si="28"/>
        <v>#DIV/0!</v>
      </c>
      <c r="AB184" s="4" t="e">
        <f t="shared" si="29"/>
        <v>#REF!</v>
      </c>
      <c r="AC184" s="4" t="e">
        <f t="shared" si="30"/>
        <v>#DIV/0!</v>
      </c>
    </row>
    <row r="185" spans="1:29" ht="22.5" hidden="1" x14ac:dyDescent="0.2">
      <c r="A185" s="26" t="s">
        <v>599</v>
      </c>
      <c r="B185" s="44" t="s">
        <v>600</v>
      </c>
      <c r="C185" s="27"/>
      <c r="D185" s="27"/>
      <c r="E185" s="21">
        <f>'[1]январь 2010г.'!C190</f>
        <v>0</v>
      </c>
      <c r="F185" s="21"/>
      <c r="G185" s="21">
        <f>'[1]январь 2010г.'!D190</f>
        <v>0</v>
      </c>
      <c r="H185" s="21"/>
      <c r="I185" s="21">
        <f>'[1]сводка 2009'!M191-'[1]сводка 2009'!L191</f>
        <v>0</v>
      </c>
      <c r="J185" s="22">
        <f>'[1]сводка 2010'!M191-'[1]сводка 2010'!L191</f>
        <v>0</v>
      </c>
      <c r="K185" s="4">
        <f t="shared" si="32"/>
        <v>0</v>
      </c>
      <c r="L185" s="22">
        <f>'[1]сводка 2009'!M191</f>
        <v>0</v>
      </c>
      <c r="M185" s="4">
        <f>'[1]сводка 2010'!M191</f>
        <v>0</v>
      </c>
      <c r="N185" s="4">
        <f t="shared" si="33"/>
        <v>0</v>
      </c>
      <c r="O185" s="21">
        <f>'[1]сводка 2009'!M191</f>
        <v>0</v>
      </c>
      <c r="P185" s="21"/>
      <c r="Q185" s="21">
        <f>'[1]сводка 2010'!M191</f>
        <v>0</v>
      </c>
      <c r="R185" s="4" t="e">
        <f t="shared" si="31"/>
        <v>#DIV/0!</v>
      </c>
      <c r="S185" s="4"/>
      <c r="T185" s="4"/>
      <c r="U185" s="4">
        <f>'[1]ожид на 2010 год'!T191</f>
        <v>0</v>
      </c>
      <c r="V185" s="4">
        <f t="shared" si="25"/>
        <v>0</v>
      </c>
      <c r="W185" s="4" t="e">
        <f t="shared" si="35"/>
        <v>#DIV/0!</v>
      </c>
      <c r="X185" s="4"/>
      <c r="Y185" s="4">
        <f t="shared" si="26"/>
        <v>0</v>
      </c>
      <c r="Z185" s="4" t="e">
        <f t="shared" si="27"/>
        <v>#REF!</v>
      </c>
      <c r="AA185" s="4" t="e">
        <f t="shared" si="28"/>
        <v>#DIV/0!</v>
      </c>
      <c r="AB185" s="4" t="e">
        <f t="shared" si="29"/>
        <v>#REF!</v>
      </c>
      <c r="AC185" s="4" t="e">
        <f t="shared" si="30"/>
        <v>#DIV/0!</v>
      </c>
    </row>
    <row r="186" spans="1:29" ht="77.25" hidden="1" customHeight="1" x14ac:dyDescent="0.2">
      <c r="A186" s="26" t="s">
        <v>503</v>
      </c>
      <c r="B186" s="44" t="s">
        <v>381</v>
      </c>
      <c r="C186" s="27">
        <v>524</v>
      </c>
      <c r="D186" s="27"/>
      <c r="E186" s="21">
        <f>E187</f>
        <v>115</v>
      </c>
      <c r="F186" s="21">
        <f>43.8+42.1</f>
        <v>85.9</v>
      </c>
      <c r="G186" s="21">
        <v>42.1</v>
      </c>
      <c r="H186" s="21">
        <v>19.5</v>
      </c>
      <c r="I186" s="21">
        <f>'[1]сводка 2009'!M192-'[1]сводка 2009'!L192</f>
        <v>2.6000000000000227</v>
      </c>
      <c r="J186" s="22">
        <f>'[1]сводка 2010'!M192-'[1]сводка 2010'!L192</f>
        <v>16.100000000000023</v>
      </c>
      <c r="K186" s="4">
        <f t="shared" si="32"/>
        <v>13.5</v>
      </c>
      <c r="L186" s="22">
        <f>'[1]сводка 2009'!M192</f>
        <v>323.60000000000002</v>
      </c>
      <c r="M186" s="4">
        <f>'[1]сводка 2010'!M192</f>
        <v>470.1</v>
      </c>
      <c r="N186" s="4">
        <f t="shared" si="33"/>
        <v>146.5</v>
      </c>
      <c r="O186" s="21">
        <f>'[1]сводка 2009'!M192</f>
        <v>323.60000000000002</v>
      </c>
      <c r="P186" s="21"/>
      <c r="Q186" s="21">
        <f>'[1]сводка 2010'!M192</f>
        <v>470.1</v>
      </c>
      <c r="R186" s="4">
        <f t="shared" si="31"/>
        <v>408.78260869565219</v>
      </c>
      <c r="S186" s="4"/>
      <c r="T186" s="4"/>
      <c r="U186" s="4">
        <f>'[1]ожид на 2010 год'!T192</f>
        <v>502.6</v>
      </c>
      <c r="V186" s="4">
        <f t="shared" si="25"/>
        <v>387.6</v>
      </c>
      <c r="W186" s="4">
        <f t="shared" si="35"/>
        <v>437.04347826086956</v>
      </c>
      <c r="X186" s="4">
        <v>65</v>
      </c>
      <c r="Y186" s="4">
        <f t="shared" si="26"/>
        <v>-437.6</v>
      </c>
      <c r="Z186" s="4" t="e">
        <f t="shared" si="27"/>
        <v>#REF!</v>
      </c>
      <c r="AA186" s="4">
        <f t="shared" si="28"/>
        <v>12.932749701551929</v>
      </c>
      <c r="AB186" s="4" t="e">
        <f t="shared" si="29"/>
        <v>#REF!</v>
      </c>
      <c r="AC186" s="4">
        <f t="shared" si="30"/>
        <v>12.404580152671755</v>
      </c>
    </row>
    <row r="187" spans="1:29" ht="16.5" hidden="1" customHeight="1" x14ac:dyDescent="0.2">
      <c r="A187" s="26" t="s">
        <v>382</v>
      </c>
      <c r="B187" s="44" t="s">
        <v>504</v>
      </c>
      <c r="C187" s="27"/>
      <c r="D187" s="27"/>
      <c r="E187" s="21">
        <f>E189</f>
        <v>115</v>
      </c>
      <c r="F187" s="21"/>
      <c r="G187" s="21">
        <f>'[1]январь 2010г.'!D192</f>
        <v>12.1</v>
      </c>
      <c r="H187" s="21">
        <f>H188+H189</f>
        <v>9.1</v>
      </c>
      <c r="I187" s="21">
        <f>'[1]сводка 2009'!M193-'[1]сводка 2009'!L193</f>
        <v>2.6000000000000227</v>
      </c>
      <c r="J187" s="22">
        <f>'[1]сводка 2010'!M193-'[1]сводка 2010'!L193</f>
        <v>16.100000000000023</v>
      </c>
      <c r="K187" s="4">
        <f t="shared" si="32"/>
        <v>13.5</v>
      </c>
      <c r="L187" s="22">
        <f>'[1]сводка 2009'!M193</f>
        <v>323.60000000000002</v>
      </c>
      <c r="M187" s="4">
        <f>'[1]сводка 2010'!M193</f>
        <v>470.1</v>
      </c>
      <c r="N187" s="4">
        <f t="shared" si="33"/>
        <v>146.5</v>
      </c>
      <c r="O187" s="21">
        <f>'[1]сводка 2009'!M193</f>
        <v>323.60000000000002</v>
      </c>
      <c r="P187" s="21"/>
      <c r="Q187" s="21">
        <f>'[1]сводка 2010'!M193</f>
        <v>470.1</v>
      </c>
      <c r="R187" s="4">
        <f t="shared" si="31"/>
        <v>408.78260869565219</v>
      </c>
      <c r="S187" s="4"/>
      <c r="T187" s="4"/>
      <c r="U187" s="4">
        <f>'[1]ожид на 2010 год'!T193</f>
        <v>472.20000000000005</v>
      </c>
      <c r="V187" s="4">
        <f t="shared" si="25"/>
        <v>357.20000000000005</v>
      </c>
      <c r="W187" s="4">
        <f t="shared" si="35"/>
        <v>410.60869565217394</v>
      </c>
      <c r="X187" s="4"/>
      <c r="Y187" s="4">
        <f t="shared" si="26"/>
        <v>-472.20000000000005</v>
      </c>
      <c r="Z187" s="4" t="e">
        <f t="shared" si="27"/>
        <v>#REF!</v>
      </c>
      <c r="AA187" s="4">
        <f t="shared" si="28"/>
        <v>0</v>
      </c>
      <c r="AB187" s="4" t="e">
        <f t="shared" si="29"/>
        <v>#REF!</v>
      </c>
      <c r="AC187" s="4" t="e">
        <f t="shared" si="30"/>
        <v>#DIV/0!</v>
      </c>
    </row>
    <row r="188" spans="1:29" ht="33.75" hidden="1" x14ac:dyDescent="0.2">
      <c r="A188" s="26" t="s">
        <v>505</v>
      </c>
      <c r="B188" s="44" t="s">
        <v>506</v>
      </c>
      <c r="C188" s="27"/>
      <c r="D188" s="27"/>
      <c r="E188" s="21">
        <f>'[1]январь 2010г.'!C193</f>
        <v>0</v>
      </c>
      <c r="F188" s="21"/>
      <c r="G188" s="21">
        <f>'[1]январь 2010г.'!D193</f>
        <v>0</v>
      </c>
      <c r="H188" s="21"/>
      <c r="I188" s="21">
        <f>'[1]сводка 2009'!M194-'[1]сводка 2009'!L194</f>
        <v>0</v>
      </c>
      <c r="J188" s="22">
        <f>'[1]сводка 2010'!M194-'[1]сводка 2010'!L194</f>
        <v>0</v>
      </c>
      <c r="K188" s="4">
        <f t="shared" si="32"/>
        <v>0</v>
      </c>
      <c r="L188" s="22">
        <f>'[1]сводка 2009'!M194</f>
        <v>0</v>
      </c>
      <c r="M188" s="4">
        <f>'[1]сводка 2010'!M194</f>
        <v>0</v>
      </c>
      <c r="N188" s="4">
        <f t="shared" si="33"/>
        <v>0</v>
      </c>
      <c r="O188" s="21">
        <f>'[1]сводка 2009'!M194</f>
        <v>0</v>
      </c>
      <c r="P188" s="21"/>
      <c r="Q188" s="21">
        <f>'[1]сводка 2010'!M194</f>
        <v>0</v>
      </c>
      <c r="R188" s="4" t="e">
        <f t="shared" si="31"/>
        <v>#DIV/0!</v>
      </c>
      <c r="S188" s="4"/>
      <c r="T188" s="4"/>
      <c r="U188" s="4">
        <f>'[1]ожид на 2010 год'!T194</f>
        <v>0</v>
      </c>
      <c r="V188" s="4">
        <f t="shared" si="25"/>
        <v>0</v>
      </c>
      <c r="W188" s="4" t="e">
        <f t="shared" si="35"/>
        <v>#DIV/0!</v>
      </c>
      <c r="X188" s="4"/>
      <c r="Y188" s="4">
        <f t="shared" si="26"/>
        <v>0</v>
      </c>
      <c r="Z188" s="4" t="e">
        <f t="shared" si="27"/>
        <v>#REF!</v>
      </c>
      <c r="AA188" s="4" t="e">
        <f t="shared" si="28"/>
        <v>#DIV/0!</v>
      </c>
      <c r="AB188" s="4" t="e">
        <f t="shared" si="29"/>
        <v>#REF!</v>
      </c>
      <c r="AC188" s="4" t="e">
        <f t="shared" si="30"/>
        <v>#DIV/0!</v>
      </c>
    </row>
    <row r="189" spans="1:29" ht="16.5" hidden="1" customHeight="1" x14ac:dyDescent="0.2">
      <c r="A189" s="26" t="s">
        <v>601</v>
      </c>
      <c r="B189" s="44" t="s">
        <v>507</v>
      </c>
      <c r="C189" s="27"/>
      <c r="D189" s="27"/>
      <c r="E189" s="21">
        <f>'[1]январь 2010г.'!C194</f>
        <v>115</v>
      </c>
      <c r="F189" s="21"/>
      <c r="G189" s="21">
        <f>'[1]январь 2010г.'!D194</f>
        <v>12.1</v>
      </c>
      <c r="H189" s="21">
        <v>9.1</v>
      </c>
      <c r="I189" s="21">
        <f>'[1]сводка 2009'!M195-'[1]сводка 2009'!L195</f>
        <v>2.6000000000000227</v>
      </c>
      <c r="J189" s="22">
        <f>'[1]сводка 2010'!M195-'[1]сводка 2010'!L195</f>
        <v>16.100000000000023</v>
      </c>
      <c r="K189" s="4">
        <f t="shared" si="32"/>
        <v>13.5</v>
      </c>
      <c r="L189" s="22">
        <f>'[1]сводка 2009'!M195</f>
        <v>323.60000000000002</v>
      </c>
      <c r="M189" s="4">
        <f>'[1]сводка 2010'!M195</f>
        <v>470.1</v>
      </c>
      <c r="N189" s="4">
        <f t="shared" si="33"/>
        <v>146.5</v>
      </c>
      <c r="O189" s="21">
        <f>'[1]сводка 2009'!M195</f>
        <v>323.60000000000002</v>
      </c>
      <c r="P189" s="21"/>
      <c r="Q189" s="21">
        <f>'[1]сводка 2010'!M195</f>
        <v>470.1</v>
      </c>
      <c r="R189" s="4">
        <f t="shared" si="31"/>
        <v>408.78260869565219</v>
      </c>
      <c r="S189" s="4"/>
      <c r="T189" s="4"/>
      <c r="U189" s="4">
        <f>'[1]ожид на 2010 год'!T195</f>
        <v>472.20000000000005</v>
      </c>
      <c r="V189" s="4">
        <f t="shared" si="25"/>
        <v>357.20000000000005</v>
      </c>
      <c r="W189" s="4">
        <f t="shared" si="35"/>
        <v>410.60869565217394</v>
      </c>
      <c r="X189" s="4"/>
      <c r="Y189" s="4">
        <f t="shared" si="26"/>
        <v>-472.20000000000005</v>
      </c>
      <c r="Z189" s="4" t="e">
        <f t="shared" si="27"/>
        <v>#REF!</v>
      </c>
      <c r="AA189" s="4">
        <f t="shared" si="28"/>
        <v>0</v>
      </c>
      <c r="AB189" s="4" t="e">
        <f t="shared" si="29"/>
        <v>#REF!</v>
      </c>
      <c r="AC189" s="4" t="e">
        <f t="shared" si="30"/>
        <v>#DIV/0!</v>
      </c>
    </row>
    <row r="190" spans="1:29" ht="56.25" hidden="1" x14ac:dyDescent="0.2">
      <c r="A190" s="26" t="s">
        <v>508</v>
      </c>
      <c r="B190" s="44" t="s">
        <v>264</v>
      </c>
      <c r="C190" s="27"/>
      <c r="D190" s="27"/>
      <c r="E190" s="21">
        <f>'[1]январь 2010г.'!C195</f>
        <v>0</v>
      </c>
      <c r="F190" s="21"/>
      <c r="G190" s="21">
        <f>'[1]январь 2010г.'!D195</f>
        <v>0</v>
      </c>
      <c r="H190" s="21">
        <f>H191+H192+H193</f>
        <v>0</v>
      </c>
      <c r="I190" s="21">
        <f>'[1]сводка 2009'!M196-'[1]сводка 2009'!L196</f>
        <v>0</v>
      </c>
      <c r="J190" s="22">
        <f>'[1]сводка 2010'!M196-'[1]сводка 2010'!L196</f>
        <v>0</v>
      </c>
      <c r="K190" s="4">
        <f t="shared" si="32"/>
        <v>0</v>
      </c>
      <c r="L190" s="22">
        <f>'[1]сводка 2009'!M196</f>
        <v>0</v>
      </c>
      <c r="M190" s="4">
        <f>'[1]сводка 2010'!M196</f>
        <v>0</v>
      </c>
      <c r="N190" s="4">
        <f t="shared" si="33"/>
        <v>0</v>
      </c>
      <c r="O190" s="21">
        <f>'[1]сводка 2009'!M196</f>
        <v>0</v>
      </c>
      <c r="P190" s="21"/>
      <c r="Q190" s="21">
        <f>'[1]сводка 2010'!M196</f>
        <v>0</v>
      </c>
      <c r="R190" s="4" t="e">
        <f t="shared" si="31"/>
        <v>#DIV/0!</v>
      </c>
      <c r="S190" s="4"/>
      <c r="T190" s="4"/>
      <c r="U190" s="4">
        <f>'[1]ожид на 2010 год'!T196</f>
        <v>0</v>
      </c>
      <c r="V190" s="4">
        <f t="shared" si="25"/>
        <v>0</v>
      </c>
      <c r="W190" s="4" t="e">
        <f t="shared" si="35"/>
        <v>#DIV/0!</v>
      </c>
      <c r="X190" s="4">
        <f>X191</f>
        <v>0</v>
      </c>
      <c r="Y190" s="4">
        <f t="shared" si="26"/>
        <v>0</v>
      </c>
      <c r="Z190" s="4" t="e">
        <f t="shared" si="27"/>
        <v>#REF!</v>
      </c>
      <c r="AA190" s="4" t="e">
        <f t="shared" si="28"/>
        <v>#DIV/0!</v>
      </c>
      <c r="AB190" s="4" t="e">
        <f t="shared" si="29"/>
        <v>#REF!</v>
      </c>
      <c r="AC190" s="4" t="e">
        <f t="shared" si="30"/>
        <v>#DIV/0!</v>
      </c>
    </row>
    <row r="191" spans="1:29" ht="56.25" hidden="1" x14ac:dyDescent="0.2">
      <c r="A191" s="26" t="s">
        <v>265</v>
      </c>
      <c r="B191" s="44" t="s">
        <v>352</v>
      </c>
      <c r="C191" s="27"/>
      <c r="D191" s="27"/>
      <c r="E191" s="21">
        <f>'[1]январь 2010г.'!C196</f>
        <v>0</v>
      </c>
      <c r="F191" s="21"/>
      <c r="G191" s="21">
        <f>'[1]январь 2010г.'!D196</f>
        <v>0</v>
      </c>
      <c r="H191" s="21"/>
      <c r="I191" s="21">
        <f>'[1]сводка 2009'!M197-'[1]сводка 2009'!L197</f>
        <v>0</v>
      </c>
      <c r="J191" s="22">
        <f>'[1]сводка 2010'!M197-'[1]сводка 2010'!L197</f>
        <v>0</v>
      </c>
      <c r="K191" s="4">
        <f t="shared" si="32"/>
        <v>0</v>
      </c>
      <c r="L191" s="22">
        <f>'[1]сводка 2009'!M197</f>
        <v>0</v>
      </c>
      <c r="M191" s="4">
        <f>'[1]сводка 2010'!M197</f>
        <v>0</v>
      </c>
      <c r="N191" s="4">
        <f t="shared" si="33"/>
        <v>0</v>
      </c>
      <c r="O191" s="21">
        <f>'[1]сводка 2009'!M197</f>
        <v>0</v>
      </c>
      <c r="P191" s="21"/>
      <c r="Q191" s="21">
        <f>'[1]сводка 2010'!M197</f>
        <v>0</v>
      </c>
      <c r="R191" s="4" t="e">
        <f t="shared" si="31"/>
        <v>#DIV/0!</v>
      </c>
      <c r="S191" s="4"/>
      <c r="T191" s="4"/>
      <c r="U191" s="4">
        <f>'[1]ожид на 2010 год'!T197</f>
        <v>0</v>
      </c>
      <c r="V191" s="4">
        <f t="shared" si="25"/>
        <v>0</v>
      </c>
      <c r="W191" s="4" t="e">
        <f t="shared" si="35"/>
        <v>#DIV/0!</v>
      </c>
      <c r="X191" s="4">
        <f>X193+X194</f>
        <v>0</v>
      </c>
      <c r="Y191" s="4">
        <f t="shared" si="26"/>
        <v>0</v>
      </c>
      <c r="Z191" s="4" t="e">
        <f t="shared" si="27"/>
        <v>#REF!</v>
      </c>
      <c r="AA191" s="4" t="e">
        <f t="shared" si="28"/>
        <v>#DIV/0!</v>
      </c>
      <c r="AB191" s="4" t="e">
        <f t="shared" si="29"/>
        <v>#REF!</v>
      </c>
      <c r="AC191" s="4" t="e">
        <f t="shared" si="30"/>
        <v>#DIV/0!</v>
      </c>
    </row>
    <row r="192" spans="1:29" ht="56.25" hidden="1" x14ac:dyDescent="0.2">
      <c r="A192" s="26" t="s">
        <v>353</v>
      </c>
      <c r="B192" s="44" t="s">
        <v>366</v>
      </c>
      <c r="C192" s="27"/>
      <c r="D192" s="27"/>
      <c r="E192" s="21">
        <f>'[1]январь 2010г.'!C197</f>
        <v>0</v>
      </c>
      <c r="F192" s="21"/>
      <c r="G192" s="21">
        <f>'[1]январь 2010г.'!D197</f>
        <v>0</v>
      </c>
      <c r="H192" s="21"/>
      <c r="I192" s="21">
        <f>'[1]сводка 2009'!M198-'[1]сводка 2009'!L198</f>
        <v>0</v>
      </c>
      <c r="J192" s="22">
        <f>'[1]сводка 2010'!M198-'[1]сводка 2010'!L198</f>
        <v>0</v>
      </c>
      <c r="K192" s="4">
        <f t="shared" si="32"/>
        <v>0</v>
      </c>
      <c r="L192" s="22">
        <f>'[1]сводка 2009'!M198</f>
        <v>0</v>
      </c>
      <c r="M192" s="4">
        <f>'[1]сводка 2010'!M198</f>
        <v>0</v>
      </c>
      <c r="N192" s="4">
        <f t="shared" si="33"/>
        <v>0</v>
      </c>
      <c r="O192" s="21">
        <f>'[1]сводка 2009'!M198</f>
        <v>0</v>
      </c>
      <c r="P192" s="21"/>
      <c r="Q192" s="21">
        <f>'[1]сводка 2010'!M198</f>
        <v>0</v>
      </c>
      <c r="R192" s="4" t="e">
        <f t="shared" si="31"/>
        <v>#DIV/0!</v>
      </c>
      <c r="S192" s="4"/>
      <c r="T192" s="4"/>
      <c r="U192" s="4">
        <f>'[1]ожид на 2010 год'!T198</f>
        <v>0</v>
      </c>
      <c r="V192" s="4">
        <f t="shared" si="25"/>
        <v>0</v>
      </c>
      <c r="W192" s="4" t="e">
        <f t="shared" si="35"/>
        <v>#DIV/0!</v>
      </c>
      <c r="X192" s="4"/>
      <c r="Y192" s="4">
        <f t="shared" si="26"/>
        <v>0</v>
      </c>
      <c r="Z192" s="4" t="e">
        <f t="shared" si="27"/>
        <v>#REF!</v>
      </c>
      <c r="AA192" s="4" t="e">
        <f t="shared" si="28"/>
        <v>#DIV/0!</v>
      </c>
      <c r="AB192" s="4" t="e">
        <f t="shared" si="29"/>
        <v>#REF!</v>
      </c>
      <c r="AC192" s="4" t="e">
        <f t="shared" si="30"/>
        <v>#DIV/0!</v>
      </c>
    </row>
    <row r="193" spans="1:29" ht="16.5" hidden="1" customHeight="1" x14ac:dyDescent="0.2">
      <c r="A193" s="26" t="s">
        <v>367</v>
      </c>
      <c r="B193" s="44" t="s">
        <v>368</v>
      </c>
      <c r="C193" s="27"/>
      <c r="D193" s="27"/>
      <c r="E193" s="21">
        <f>'[1]январь 2010г.'!C198</f>
        <v>0</v>
      </c>
      <c r="F193" s="21"/>
      <c r="G193" s="21">
        <f>'[1]январь 2010г.'!D198</f>
        <v>0</v>
      </c>
      <c r="H193" s="21"/>
      <c r="I193" s="21">
        <f>'[1]сводка 2009'!M199-'[1]сводка 2009'!L199</f>
        <v>0</v>
      </c>
      <c r="J193" s="22">
        <f>'[1]сводка 2010'!M199-'[1]сводка 2010'!L199</f>
        <v>0</v>
      </c>
      <c r="K193" s="4">
        <f t="shared" si="32"/>
        <v>0</v>
      </c>
      <c r="L193" s="22">
        <f>'[1]сводка 2009'!M199</f>
        <v>0</v>
      </c>
      <c r="M193" s="4">
        <f>'[1]сводка 2010'!M199</f>
        <v>0</v>
      </c>
      <c r="N193" s="4">
        <f t="shared" si="33"/>
        <v>0</v>
      </c>
      <c r="O193" s="21">
        <f>'[1]сводка 2009'!M199</f>
        <v>0</v>
      </c>
      <c r="P193" s="21"/>
      <c r="Q193" s="21">
        <f>'[1]сводка 2010'!M199</f>
        <v>0</v>
      </c>
      <c r="R193" s="4" t="e">
        <f t="shared" si="31"/>
        <v>#DIV/0!</v>
      </c>
      <c r="S193" s="4"/>
      <c r="T193" s="4"/>
      <c r="U193" s="4">
        <f>'[1]ожид на 2010 год'!T199</f>
        <v>0</v>
      </c>
      <c r="V193" s="4">
        <f t="shared" si="25"/>
        <v>0</v>
      </c>
      <c r="W193" s="4" t="e">
        <f t="shared" si="35"/>
        <v>#DIV/0!</v>
      </c>
      <c r="X193" s="4"/>
      <c r="Y193" s="4">
        <f t="shared" si="26"/>
        <v>0</v>
      </c>
      <c r="Z193" s="4" t="e">
        <f t="shared" si="27"/>
        <v>#REF!</v>
      </c>
      <c r="AA193" s="4" t="e">
        <f t="shared" si="28"/>
        <v>#DIV/0!</v>
      </c>
      <c r="AB193" s="4" t="e">
        <f t="shared" si="29"/>
        <v>#REF!</v>
      </c>
      <c r="AC193" s="4" t="e">
        <f t="shared" si="30"/>
        <v>#DIV/0!</v>
      </c>
    </row>
    <row r="194" spans="1:29" hidden="1" x14ac:dyDescent="0.2">
      <c r="A194" s="26" t="s">
        <v>461</v>
      </c>
      <c r="B194" s="44" t="s">
        <v>462</v>
      </c>
      <c r="C194" s="27"/>
      <c r="D194" s="27"/>
      <c r="E194" s="21">
        <f>'[1]январь 2010г.'!C199</f>
        <v>0</v>
      </c>
      <c r="F194" s="21"/>
      <c r="G194" s="21">
        <f>'[1]январь 2010г.'!D199</f>
        <v>0</v>
      </c>
      <c r="H194" s="21">
        <f>H195</f>
        <v>0</v>
      </c>
      <c r="I194" s="21">
        <f>'[1]сводка 2009'!M200-'[1]сводка 2009'!L200</f>
        <v>0</v>
      </c>
      <c r="J194" s="22">
        <f>'[1]сводка 2010'!M200-'[1]сводка 2010'!L200</f>
        <v>0</v>
      </c>
      <c r="K194" s="4">
        <f t="shared" si="32"/>
        <v>0</v>
      </c>
      <c r="L194" s="22">
        <f>'[1]сводка 2009'!M200</f>
        <v>0</v>
      </c>
      <c r="M194" s="4">
        <f>'[1]сводка 2010'!M200</f>
        <v>0</v>
      </c>
      <c r="N194" s="4">
        <f t="shared" si="33"/>
        <v>0</v>
      </c>
      <c r="O194" s="21">
        <f>'[1]сводка 2009'!M200</f>
        <v>0</v>
      </c>
      <c r="P194" s="21"/>
      <c r="Q194" s="21">
        <f>'[1]сводка 2010'!M200</f>
        <v>0</v>
      </c>
      <c r="R194" s="4" t="e">
        <f t="shared" si="31"/>
        <v>#DIV/0!</v>
      </c>
      <c r="S194" s="4"/>
      <c r="T194" s="4"/>
      <c r="U194" s="4">
        <f>'[1]ожид на 2010 год'!T200</f>
        <v>0</v>
      </c>
      <c r="V194" s="4">
        <f t="shared" si="25"/>
        <v>0</v>
      </c>
      <c r="W194" s="4" t="e">
        <f t="shared" si="35"/>
        <v>#DIV/0!</v>
      </c>
      <c r="X194" s="4"/>
      <c r="Y194" s="4">
        <f t="shared" si="26"/>
        <v>0</v>
      </c>
      <c r="Z194" s="4" t="e">
        <f t="shared" si="27"/>
        <v>#REF!</v>
      </c>
      <c r="AA194" s="4" t="e">
        <f t="shared" si="28"/>
        <v>#DIV/0!</v>
      </c>
      <c r="AB194" s="4" t="e">
        <f t="shared" si="29"/>
        <v>#REF!</v>
      </c>
      <c r="AC194" s="4" t="e">
        <f t="shared" si="30"/>
        <v>#DIV/0!</v>
      </c>
    </row>
    <row r="195" spans="1:29" ht="16.5" hidden="1" customHeight="1" x14ac:dyDescent="0.2">
      <c r="A195" s="26" t="s">
        <v>463</v>
      </c>
      <c r="B195" s="44" t="s">
        <v>464</v>
      </c>
      <c r="C195" s="27"/>
      <c r="D195" s="27"/>
      <c r="E195" s="21">
        <f>'[1]январь 2010г.'!C200</f>
        <v>0</v>
      </c>
      <c r="F195" s="21"/>
      <c r="G195" s="21">
        <f>'[1]январь 2010г.'!D200</f>
        <v>0</v>
      </c>
      <c r="H195" s="21">
        <f>H196+H197+H198</f>
        <v>0</v>
      </c>
      <c r="I195" s="21">
        <f>'[1]сводка 2009'!M201-'[1]сводка 2009'!L201</f>
        <v>0</v>
      </c>
      <c r="J195" s="22">
        <f>'[1]сводка 2010'!M201-'[1]сводка 2010'!L201</f>
        <v>0</v>
      </c>
      <c r="K195" s="4">
        <f t="shared" si="32"/>
        <v>0</v>
      </c>
      <c r="L195" s="22">
        <f>'[1]сводка 2009'!M201</f>
        <v>0</v>
      </c>
      <c r="M195" s="4">
        <f>'[1]сводка 2010'!M201</f>
        <v>0</v>
      </c>
      <c r="N195" s="4">
        <f t="shared" si="33"/>
        <v>0</v>
      </c>
      <c r="O195" s="21">
        <f>'[1]сводка 2009'!M201</f>
        <v>0</v>
      </c>
      <c r="P195" s="21"/>
      <c r="Q195" s="21">
        <f>'[1]сводка 2010'!M201</f>
        <v>0</v>
      </c>
      <c r="R195" s="4" t="e">
        <f t="shared" si="31"/>
        <v>#DIV/0!</v>
      </c>
      <c r="S195" s="4"/>
      <c r="T195" s="4"/>
      <c r="U195" s="4">
        <f>'[1]ожид на 2010 год'!T201</f>
        <v>0</v>
      </c>
      <c r="V195" s="4">
        <f t="shared" si="25"/>
        <v>0</v>
      </c>
      <c r="W195" s="4" t="e">
        <f t="shared" si="35"/>
        <v>#DIV/0!</v>
      </c>
      <c r="X195" s="4">
        <f>X196+X199+X200+X201+X205+X209+X213+X228+X229+X239</f>
        <v>1975.2</v>
      </c>
      <c r="Y195" s="4">
        <f t="shared" si="26"/>
        <v>1975.2</v>
      </c>
      <c r="Z195" s="4" t="e">
        <f t="shared" si="27"/>
        <v>#REF!</v>
      </c>
      <c r="AA195" s="4" t="e">
        <f t="shared" si="28"/>
        <v>#DIV/0!</v>
      </c>
      <c r="AB195" s="4" t="e">
        <f t="shared" si="29"/>
        <v>#REF!</v>
      </c>
      <c r="AC195" s="4" t="e">
        <f t="shared" si="30"/>
        <v>#DIV/0!</v>
      </c>
    </row>
    <row r="196" spans="1:29" ht="22.5" hidden="1" x14ac:dyDescent="0.2">
      <c r="A196" s="26" t="s">
        <v>465</v>
      </c>
      <c r="B196" s="44" t="s">
        <v>466</v>
      </c>
      <c r="C196" s="27"/>
      <c r="D196" s="27"/>
      <c r="E196" s="21">
        <f>'[1]январь 2010г.'!C201</f>
        <v>0</v>
      </c>
      <c r="F196" s="21"/>
      <c r="G196" s="21">
        <f>'[1]январь 2010г.'!D201</f>
        <v>0</v>
      </c>
      <c r="H196" s="21"/>
      <c r="I196" s="21">
        <f>'[1]сводка 2009'!M202-'[1]сводка 2009'!L202</f>
        <v>0</v>
      </c>
      <c r="J196" s="22">
        <f>'[1]сводка 2010'!M202-'[1]сводка 2010'!L202</f>
        <v>0</v>
      </c>
      <c r="K196" s="4">
        <f t="shared" si="32"/>
        <v>0</v>
      </c>
      <c r="L196" s="22">
        <f>'[1]сводка 2009'!M202</f>
        <v>0</v>
      </c>
      <c r="M196" s="4">
        <f>'[1]сводка 2010'!M202</f>
        <v>0</v>
      </c>
      <c r="N196" s="4">
        <f t="shared" si="33"/>
        <v>0</v>
      </c>
      <c r="O196" s="21">
        <f>'[1]сводка 2009'!M202</f>
        <v>0</v>
      </c>
      <c r="P196" s="21"/>
      <c r="Q196" s="21">
        <f>'[1]сводка 2010'!M202</f>
        <v>0</v>
      </c>
      <c r="R196" s="4" t="e">
        <f t="shared" si="31"/>
        <v>#DIV/0!</v>
      </c>
      <c r="S196" s="4"/>
      <c r="T196" s="4"/>
      <c r="U196" s="4">
        <f>'[1]ожид на 2010 год'!T202</f>
        <v>0</v>
      </c>
      <c r="V196" s="4">
        <f t="shared" si="25"/>
        <v>0</v>
      </c>
      <c r="W196" s="4" t="e">
        <f t="shared" si="35"/>
        <v>#DIV/0!</v>
      </c>
      <c r="X196" s="4">
        <f>X197+X198</f>
        <v>0</v>
      </c>
      <c r="Y196" s="4">
        <f t="shared" si="26"/>
        <v>0</v>
      </c>
      <c r="Z196" s="4" t="e">
        <f t="shared" si="27"/>
        <v>#REF!</v>
      </c>
      <c r="AA196" s="4" t="e">
        <f t="shared" si="28"/>
        <v>#DIV/0!</v>
      </c>
      <c r="AB196" s="4" t="e">
        <f t="shared" si="29"/>
        <v>#REF!</v>
      </c>
      <c r="AC196" s="4" t="e">
        <f t="shared" si="30"/>
        <v>#DIV/0!</v>
      </c>
    </row>
    <row r="197" spans="1:29" ht="22.5" hidden="1" x14ac:dyDescent="0.2">
      <c r="A197" s="26" t="s">
        <v>467</v>
      </c>
      <c r="B197" s="44" t="s">
        <v>468</v>
      </c>
      <c r="C197" s="27"/>
      <c r="D197" s="27"/>
      <c r="E197" s="21">
        <f>'[1]январь 2010г.'!C202</f>
        <v>0</v>
      </c>
      <c r="F197" s="21"/>
      <c r="G197" s="21">
        <f>'[1]январь 2010г.'!D202</f>
        <v>0</v>
      </c>
      <c r="H197" s="21"/>
      <c r="I197" s="21">
        <f>'[1]сводка 2009'!M203-'[1]сводка 2009'!L203</f>
        <v>0</v>
      </c>
      <c r="J197" s="22">
        <f>'[1]сводка 2010'!M203-'[1]сводка 2010'!L203</f>
        <v>0</v>
      </c>
      <c r="K197" s="4">
        <f t="shared" si="32"/>
        <v>0</v>
      </c>
      <c r="L197" s="22">
        <f>'[1]сводка 2009'!M203</f>
        <v>0</v>
      </c>
      <c r="M197" s="4">
        <f>'[1]сводка 2010'!M203</f>
        <v>0</v>
      </c>
      <c r="N197" s="4">
        <f t="shared" si="33"/>
        <v>0</v>
      </c>
      <c r="O197" s="21">
        <f>'[1]сводка 2009'!M203</f>
        <v>0</v>
      </c>
      <c r="P197" s="21"/>
      <c r="Q197" s="21">
        <f>'[1]сводка 2010'!M203</f>
        <v>0</v>
      </c>
      <c r="R197" s="4" t="e">
        <f t="shared" si="31"/>
        <v>#DIV/0!</v>
      </c>
      <c r="S197" s="4"/>
      <c r="T197" s="4"/>
      <c r="U197" s="4">
        <f>'[1]ожид на 2010 год'!T203</f>
        <v>0</v>
      </c>
      <c r="V197" s="4">
        <f t="shared" si="25"/>
        <v>0</v>
      </c>
      <c r="W197" s="4" t="e">
        <f t="shared" si="35"/>
        <v>#DIV/0!</v>
      </c>
      <c r="X197" s="4"/>
      <c r="Y197" s="4">
        <f t="shared" si="26"/>
        <v>0</v>
      </c>
      <c r="Z197" s="4" t="e">
        <f t="shared" si="27"/>
        <v>#REF!</v>
      </c>
      <c r="AA197" s="4" t="e">
        <f t="shared" si="28"/>
        <v>#DIV/0!</v>
      </c>
      <c r="AB197" s="4" t="e">
        <f t="shared" si="29"/>
        <v>#REF!</v>
      </c>
      <c r="AC197" s="4" t="e">
        <f t="shared" si="30"/>
        <v>#DIV/0!</v>
      </c>
    </row>
    <row r="198" spans="1:29" ht="22.5" hidden="1" x14ac:dyDescent="0.2">
      <c r="A198" s="26" t="s">
        <v>469</v>
      </c>
      <c r="B198" s="44" t="s">
        <v>470</v>
      </c>
      <c r="C198" s="27"/>
      <c r="D198" s="27"/>
      <c r="E198" s="21">
        <f>'[1]январь 2010г.'!C203</f>
        <v>0</v>
      </c>
      <c r="F198" s="21"/>
      <c r="G198" s="21">
        <f>'[1]январь 2010г.'!D203</f>
        <v>0</v>
      </c>
      <c r="H198" s="21"/>
      <c r="I198" s="21">
        <f>'[1]сводка 2009'!M204-'[1]сводка 2009'!L204</f>
        <v>0</v>
      </c>
      <c r="J198" s="22">
        <f>'[1]сводка 2010'!M204-'[1]сводка 2010'!L204</f>
        <v>0</v>
      </c>
      <c r="K198" s="4">
        <f t="shared" si="32"/>
        <v>0</v>
      </c>
      <c r="L198" s="22">
        <f>'[1]сводка 2009'!M204</f>
        <v>0</v>
      </c>
      <c r="M198" s="4">
        <f>'[1]сводка 2010'!M204</f>
        <v>0</v>
      </c>
      <c r="N198" s="4">
        <f t="shared" si="33"/>
        <v>0</v>
      </c>
      <c r="O198" s="21">
        <f>'[1]сводка 2009'!M204</f>
        <v>0</v>
      </c>
      <c r="P198" s="21"/>
      <c r="Q198" s="21">
        <f>'[1]сводка 2010'!M204</f>
        <v>0</v>
      </c>
      <c r="R198" s="4" t="e">
        <f t="shared" si="31"/>
        <v>#DIV/0!</v>
      </c>
      <c r="S198" s="4"/>
      <c r="T198" s="4"/>
      <c r="U198" s="4">
        <f>'[1]ожид на 2010 год'!T204</f>
        <v>0</v>
      </c>
      <c r="V198" s="4">
        <f t="shared" si="25"/>
        <v>0</v>
      </c>
      <c r="W198" s="4" t="e">
        <f t="shared" si="35"/>
        <v>#DIV/0!</v>
      </c>
      <c r="X198" s="4"/>
      <c r="Y198" s="4">
        <f t="shared" si="26"/>
        <v>0</v>
      </c>
      <c r="Z198" s="4" t="e">
        <f t="shared" si="27"/>
        <v>#REF!</v>
      </c>
      <c r="AA198" s="4" t="e">
        <f t="shared" si="28"/>
        <v>#DIV/0!</v>
      </c>
      <c r="AB198" s="4" t="e">
        <f t="shared" si="29"/>
        <v>#REF!</v>
      </c>
      <c r="AC198" s="4" t="e">
        <f t="shared" si="30"/>
        <v>#DIV/0!</v>
      </c>
    </row>
    <row r="199" spans="1:29" hidden="1" x14ac:dyDescent="0.2">
      <c r="A199" s="26" t="s">
        <v>471</v>
      </c>
      <c r="B199" s="44" t="s">
        <v>472</v>
      </c>
      <c r="C199" s="27">
        <v>2442.1999999999998</v>
      </c>
      <c r="D199" s="27"/>
      <c r="E199" s="21">
        <f>E200+E203+E204+E217+E233+E243+E232</f>
        <v>2155.6</v>
      </c>
      <c r="F199" s="21">
        <f>971.4+19+10+5+85+386+132.6</f>
        <v>1609</v>
      </c>
      <c r="G199" s="21">
        <f>19+10+5+85+386+132.6</f>
        <v>637.6</v>
      </c>
      <c r="H199" s="21">
        <f>7+41+157+50.6</f>
        <v>255.6</v>
      </c>
      <c r="I199" s="21">
        <f>'[1]сводка 2009'!M205-'[1]сводка 2009'!L205</f>
        <v>250.69999999999982</v>
      </c>
      <c r="J199" s="22">
        <f>'[1]сводка 2010'!M205-'[1]сводка 2010'!L205</f>
        <v>115.70000000000005</v>
      </c>
      <c r="K199" s="4">
        <f t="shared" si="32"/>
        <v>-134.99999999999977</v>
      </c>
      <c r="L199" s="22">
        <f>'[1]сводка 2009'!M205</f>
        <v>1633</v>
      </c>
      <c r="M199" s="4">
        <f>'[1]сводка 2010'!M205</f>
        <v>1426</v>
      </c>
      <c r="N199" s="4">
        <f t="shared" si="33"/>
        <v>-207</v>
      </c>
      <c r="O199" s="21">
        <f>'[1]сводка 2009'!M205</f>
        <v>1633</v>
      </c>
      <c r="P199" s="21"/>
      <c r="Q199" s="21">
        <f>'[1]сводка 2010'!M205</f>
        <v>1426</v>
      </c>
      <c r="R199" s="4">
        <f t="shared" si="31"/>
        <v>66.153275190202265</v>
      </c>
      <c r="S199" s="4"/>
      <c r="T199" s="4"/>
      <c r="U199" s="4">
        <f>'[1]ожид на 2010 год'!T205</f>
        <v>1897.1</v>
      </c>
      <c r="V199" s="4">
        <f t="shared" ref="V199:V262" si="36">U199-E199</f>
        <v>-258.5</v>
      </c>
      <c r="W199" s="4">
        <f t="shared" si="35"/>
        <v>88.00797921692336</v>
      </c>
      <c r="X199" s="4">
        <v>1975.2</v>
      </c>
      <c r="Y199" s="4">
        <f t="shared" ref="Y199:Y262" si="37">X199-U199</f>
        <v>78.100000000000136</v>
      </c>
      <c r="Z199" s="4" t="e">
        <f t="shared" ref="Z199:Z262" si="38">X199/X$276*100</f>
        <v>#REF!</v>
      </c>
      <c r="AA199" s="4">
        <f t="shared" ref="AA199:AA262" si="39">X199/U199*100</f>
        <v>104.11680986769281</v>
      </c>
      <c r="AB199" s="4" t="e">
        <f t="shared" ref="AB199:AB262" si="40">X199/X$286*100</f>
        <v>#REF!</v>
      </c>
      <c r="AC199" s="4">
        <f t="shared" ref="AC199:AC262" si="41">X199/C199*100</f>
        <v>80.877896978134473</v>
      </c>
    </row>
    <row r="200" spans="1:29" ht="22.5" hidden="1" x14ac:dyDescent="0.2">
      <c r="A200" s="26" t="s">
        <v>473</v>
      </c>
      <c r="B200" s="44" t="s">
        <v>311</v>
      </c>
      <c r="C200" s="27"/>
      <c r="D200" s="27"/>
      <c r="E200" s="21">
        <f>E201+E202</f>
        <v>39.200000000000003</v>
      </c>
      <c r="F200" s="21"/>
      <c r="G200" s="21">
        <f>'[1]январь 2010г.'!D205</f>
        <v>6.5</v>
      </c>
      <c r="H200" s="21">
        <f>H201+H202</f>
        <v>1.5</v>
      </c>
      <c r="I200" s="21">
        <f>'[1]сводка 2009'!M206-'[1]сводка 2009'!L206</f>
        <v>11.900000000000006</v>
      </c>
      <c r="J200" s="22">
        <f>'[1]сводка 2010'!M206-'[1]сводка 2010'!L206</f>
        <v>4.8999999999999986</v>
      </c>
      <c r="K200" s="4">
        <f t="shared" si="32"/>
        <v>-7.0000000000000071</v>
      </c>
      <c r="L200" s="22">
        <f>'[1]сводка 2009'!M206</f>
        <v>70.900000000000006</v>
      </c>
      <c r="M200" s="4">
        <f>'[1]сводка 2010'!M206</f>
        <v>38.6</v>
      </c>
      <c r="N200" s="4">
        <f t="shared" si="33"/>
        <v>-32.300000000000004</v>
      </c>
      <c r="O200" s="21">
        <f>'[1]сводка 2009'!M206</f>
        <v>70.900000000000006</v>
      </c>
      <c r="P200" s="21"/>
      <c r="Q200" s="21">
        <f>'[1]сводка 2010'!M206</f>
        <v>38.6</v>
      </c>
      <c r="R200" s="4">
        <f t="shared" ref="R200:R246" si="42">Q200/E200*100</f>
        <v>98.469387755102034</v>
      </c>
      <c r="S200" s="4"/>
      <c r="T200" s="4"/>
      <c r="U200" s="4">
        <f>'[1]ожид на 2010 год'!T206</f>
        <v>36.700000000000003</v>
      </c>
      <c r="V200" s="4">
        <f t="shared" si="36"/>
        <v>-2.5</v>
      </c>
      <c r="W200" s="4">
        <f t="shared" si="35"/>
        <v>93.622448979591837</v>
      </c>
      <c r="X200" s="4"/>
      <c r="Y200" s="4">
        <f t="shared" si="37"/>
        <v>-36.700000000000003</v>
      </c>
      <c r="Z200" s="4" t="e">
        <f t="shared" si="38"/>
        <v>#REF!</v>
      </c>
      <c r="AA200" s="4">
        <f t="shared" si="39"/>
        <v>0</v>
      </c>
      <c r="AB200" s="4" t="e">
        <f t="shared" si="40"/>
        <v>#REF!</v>
      </c>
      <c r="AC200" s="4" t="e">
        <f t="shared" si="41"/>
        <v>#DIV/0!</v>
      </c>
    </row>
    <row r="201" spans="1:29" ht="45" hidden="1" x14ac:dyDescent="0.2">
      <c r="A201" s="26" t="s">
        <v>415</v>
      </c>
      <c r="B201" s="44" t="s">
        <v>49</v>
      </c>
      <c r="C201" s="27"/>
      <c r="D201" s="27"/>
      <c r="E201" s="21">
        <f>'[1]январь 2010г.'!C206</f>
        <v>5.6</v>
      </c>
      <c r="F201" s="21"/>
      <c r="G201" s="21">
        <f>'[1]январь 2010г.'!D206</f>
        <v>0.9</v>
      </c>
      <c r="H201" s="21">
        <v>0.2</v>
      </c>
      <c r="I201" s="21">
        <f>'[1]сводка 2009'!M207-'[1]сводка 2009'!L207</f>
        <v>0.60000000000000142</v>
      </c>
      <c r="J201" s="22">
        <f>'[1]сводка 2010'!M207-'[1]сводка 2010'!L207</f>
        <v>0.30000000000000071</v>
      </c>
      <c r="K201" s="4">
        <f t="shared" si="32"/>
        <v>-0.30000000000000071</v>
      </c>
      <c r="L201" s="22">
        <f>'[1]сводка 2009'!M207</f>
        <v>9.3000000000000007</v>
      </c>
      <c r="M201" s="4">
        <f>'[1]сводка 2010'!M207</f>
        <v>9.8000000000000007</v>
      </c>
      <c r="N201" s="4">
        <f t="shared" si="33"/>
        <v>0.5</v>
      </c>
      <c r="O201" s="21">
        <f>'[1]сводка 2009'!M207</f>
        <v>9.3000000000000007</v>
      </c>
      <c r="P201" s="21"/>
      <c r="Q201" s="21">
        <f>'[1]сводка 2010'!M207</f>
        <v>9.8000000000000007</v>
      </c>
      <c r="R201" s="4">
        <f t="shared" si="42"/>
        <v>175.00000000000003</v>
      </c>
      <c r="S201" s="4"/>
      <c r="T201" s="4"/>
      <c r="U201" s="4">
        <f>'[1]ожид на 2010 год'!T207</f>
        <v>9.8999999999999986</v>
      </c>
      <c r="V201" s="4">
        <f t="shared" si="36"/>
        <v>4.2999999999999989</v>
      </c>
      <c r="W201" s="4">
        <f t="shared" si="35"/>
        <v>176.78571428571428</v>
      </c>
      <c r="X201" s="4">
        <f>X203+X204</f>
        <v>0</v>
      </c>
      <c r="Y201" s="4">
        <f t="shared" si="37"/>
        <v>-9.8999999999999986</v>
      </c>
      <c r="Z201" s="4" t="e">
        <f t="shared" si="38"/>
        <v>#REF!</v>
      </c>
      <c r="AA201" s="4">
        <f t="shared" si="39"/>
        <v>0</v>
      </c>
      <c r="AB201" s="4" t="e">
        <f t="shared" si="40"/>
        <v>#REF!</v>
      </c>
      <c r="AC201" s="4" t="e">
        <f t="shared" si="41"/>
        <v>#DIV/0!</v>
      </c>
    </row>
    <row r="202" spans="1:29" ht="33.75" hidden="1" x14ac:dyDescent="0.2">
      <c r="A202" s="26" t="s">
        <v>333</v>
      </c>
      <c r="B202" s="44" t="s">
        <v>334</v>
      </c>
      <c r="C202" s="27"/>
      <c r="D202" s="27"/>
      <c r="E202" s="21">
        <f>'[1]январь 2010г.'!C207</f>
        <v>33.6</v>
      </c>
      <c r="F202" s="21"/>
      <c r="G202" s="21">
        <f>'[1]январь 2010г.'!D207</f>
        <v>5.6</v>
      </c>
      <c r="H202" s="21">
        <v>1.3</v>
      </c>
      <c r="I202" s="21">
        <f>'[1]сводка 2009'!M208-'[1]сводка 2009'!L208</f>
        <v>11.300000000000004</v>
      </c>
      <c r="J202" s="22">
        <f>'[1]сводка 2010'!M208-'[1]сводка 2010'!L208</f>
        <v>4.6000000000000014</v>
      </c>
      <c r="K202" s="4">
        <f t="shared" si="32"/>
        <v>-6.7000000000000028</v>
      </c>
      <c r="L202" s="22">
        <f>'[1]сводка 2009'!M208</f>
        <v>61.6</v>
      </c>
      <c r="M202" s="4">
        <f>'[1]сводка 2010'!M208</f>
        <v>28.8</v>
      </c>
      <c r="N202" s="4">
        <f t="shared" si="33"/>
        <v>-32.799999999999997</v>
      </c>
      <c r="O202" s="21">
        <f>'[1]сводка 2009'!M208</f>
        <v>61.6</v>
      </c>
      <c r="P202" s="21"/>
      <c r="Q202" s="21">
        <f>'[1]сводка 2010'!M208</f>
        <v>28.8</v>
      </c>
      <c r="R202" s="4">
        <f t="shared" si="42"/>
        <v>85.714285714285708</v>
      </c>
      <c r="S202" s="4"/>
      <c r="T202" s="4"/>
      <c r="U202" s="4">
        <f>'[1]ожид на 2010 год'!T208</f>
        <v>26.8</v>
      </c>
      <c r="V202" s="4">
        <f t="shared" si="36"/>
        <v>-6.8000000000000007</v>
      </c>
      <c r="W202" s="4">
        <f t="shared" si="35"/>
        <v>79.761904761904759</v>
      </c>
      <c r="X202" s="4"/>
      <c r="Y202" s="4">
        <f t="shared" si="37"/>
        <v>-26.8</v>
      </c>
      <c r="Z202" s="4" t="e">
        <f t="shared" si="38"/>
        <v>#REF!</v>
      </c>
      <c r="AA202" s="4">
        <f t="shared" si="39"/>
        <v>0</v>
      </c>
      <c r="AB202" s="4" t="e">
        <f t="shared" si="40"/>
        <v>#REF!</v>
      </c>
      <c r="AC202" s="4" t="e">
        <f t="shared" si="41"/>
        <v>#DIV/0!</v>
      </c>
    </row>
    <row r="203" spans="1:29" ht="45" hidden="1" x14ac:dyDescent="0.2">
      <c r="A203" s="26" t="s">
        <v>335</v>
      </c>
      <c r="B203" s="44" t="s">
        <v>336</v>
      </c>
      <c r="C203" s="27"/>
      <c r="D203" s="27"/>
      <c r="E203" s="21">
        <f>'[1]январь 2010г.'!C208</f>
        <v>31.4</v>
      </c>
      <c r="F203" s="21"/>
      <c r="G203" s="21">
        <f>'[1]январь 2010г.'!D208</f>
        <v>9</v>
      </c>
      <c r="H203" s="21">
        <v>6</v>
      </c>
      <c r="I203" s="21">
        <f>'[1]сводка 2009'!M209-'[1]сводка 2009'!L209</f>
        <v>0</v>
      </c>
      <c r="J203" s="22">
        <f>'[1]сводка 2010'!M209-'[1]сводка 2010'!L209</f>
        <v>9.9999999999999645E-2</v>
      </c>
      <c r="K203" s="4">
        <f t="shared" si="32"/>
        <v>9.9999999999999645E-2</v>
      </c>
      <c r="L203" s="22">
        <f>'[1]сводка 2009'!M209</f>
        <v>15.5</v>
      </c>
      <c r="M203" s="4">
        <f>'[1]сводка 2010'!M209</f>
        <v>2.8</v>
      </c>
      <c r="N203" s="4">
        <f t="shared" si="33"/>
        <v>-12.7</v>
      </c>
      <c r="O203" s="21">
        <f>'[1]сводка 2009'!M209</f>
        <v>15.5</v>
      </c>
      <c r="P203" s="21"/>
      <c r="Q203" s="21">
        <f>'[1]сводка 2010'!M209</f>
        <v>2.8</v>
      </c>
      <c r="R203" s="4">
        <f t="shared" si="42"/>
        <v>8.9171974522292992</v>
      </c>
      <c r="S203" s="4"/>
      <c r="T203" s="4"/>
      <c r="U203" s="4">
        <f>'[1]ожид на 2010 год'!T209</f>
        <v>14.7</v>
      </c>
      <c r="V203" s="4">
        <f t="shared" si="36"/>
        <v>-16.7</v>
      </c>
      <c r="W203" s="4">
        <f t="shared" si="35"/>
        <v>46.815286624203821</v>
      </c>
      <c r="X203" s="4"/>
      <c r="Y203" s="4">
        <f t="shared" si="37"/>
        <v>-14.7</v>
      </c>
      <c r="Z203" s="4" t="e">
        <f t="shared" si="38"/>
        <v>#REF!</v>
      </c>
      <c r="AA203" s="4">
        <f t="shared" si="39"/>
        <v>0</v>
      </c>
      <c r="AB203" s="4" t="e">
        <f t="shared" si="40"/>
        <v>#REF!</v>
      </c>
      <c r="AC203" s="4" t="e">
        <f t="shared" si="41"/>
        <v>#DIV/0!</v>
      </c>
    </row>
    <row r="204" spans="1:29" ht="33.75" hidden="1" x14ac:dyDescent="0.2">
      <c r="A204" s="26" t="s">
        <v>337</v>
      </c>
      <c r="B204" s="44" t="s">
        <v>237</v>
      </c>
      <c r="C204" s="27"/>
      <c r="D204" s="27"/>
      <c r="E204" s="21">
        <f>'[1]январь 2010г.'!C209</f>
        <v>43.6</v>
      </c>
      <c r="F204" s="21"/>
      <c r="G204" s="21">
        <f>'[1]январь 2010г.'!D209</f>
        <v>12</v>
      </c>
      <c r="H204" s="21">
        <v>6</v>
      </c>
      <c r="I204" s="21">
        <f>'[1]сводка 2009'!M210-'[1]сводка 2009'!L210</f>
        <v>0</v>
      </c>
      <c r="J204" s="22">
        <f>'[1]сводка 2010'!M210-'[1]сводка 2010'!L210</f>
        <v>0</v>
      </c>
      <c r="K204" s="4">
        <f t="shared" si="32"/>
        <v>0</v>
      </c>
      <c r="L204" s="22">
        <f>'[1]сводка 2009'!M210</f>
        <v>28</v>
      </c>
      <c r="M204" s="4">
        <f>'[1]сводка 2010'!M210</f>
        <v>0</v>
      </c>
      <c r="N204" s="4">
        <f t="shared" si="33"/>
        <v>-28</v>
      </c>
      <c r="O204" s="21">
        <f>'[1]сводка 2009'!M210</f>
        <v>28</v>
      </c>
      <c r="P204" s="21"/>
      <c r="Q204" s="21">
        <f>'[1]сводка 2010'!M210</f>
        <v>0</v>
      </c>
      <c r="R204" s="4">
        <f t="shared" si="42"/>
        <v>0</v>
      </c>
      <c r="S204" s="4"/>
      <c r="T204" s="4"/>
      <c r="U204" s="4">
        <f>'[1]ожид на 2010 год'!T210</f>
        <v>12</v>
      </c>
      <c r="V204" s="4">
        <f t="shared" si="36"/>
        <v>-31.6</v>
      </c>
      <c r="W204" s="4">
        <f t="shared" si="35"/>
        <v>27.522935779816514</v>
      </c>
      <c r="X204" s="4"/>
      <c r="Y204" s="4">
        <f t="shared" si="37"/>
        <v>-12</v>
      </c>
      <c r="Z204" s="4" t="e">
        <f t="shared" si="38"/>
        <v>#REF!</v>
      </c>
      <c r="AA204" s="4">
        <f t="shared" si="39"/>
        <v>0</v>
      </c>
      <c r="AB204" s="4" t="e">
        <f t="shared" si="40"/>
        <v>#REF!</v>
      </c>
      <c r="AC204" s="4" t="e">
        <f t="shared" si="41"/>
        <v>#DIV/0!</v>
      </c>
    </row>
    <row r="205" spans="1:29" ht="22.5" hidden="1" x14ac:dyDescent="0.2">
      <c r="A205" s="26" t="s">
        <v>238</v>
      </c>
      <c r="B205" s="44" t="s">
        <v>233</v>
      </c>
      <c r="C205" s="27"/>
      <c r="D205" s="27"/>
      <c r="E205" s="21">
        <f>'[1]январь 2010г.'!C210</f>
        <v>0</v>
      </c>
      <c r="F205" s="21"/>
      <c r="G205" s="21">
        <f>'[1]январь 2010г.'!D210</f>
        <v>0</v>
      </c>
      <c r="H205" s="21">
        <f>H206+H207+H208</f>
        <v>0</v>
      </c>
      <c r="I205" s="21">
        <f>'[1]сводка 2009'!M211-'[1]сводка 2009'!L211</f>
        <v>0</v>
      </c>
      <c r="J205" s="22">
        <f>'[1]сводка 2010'!M211-'[1]сводка 2010'!L211</f>
        <v>0</v>
      </c>
      <c r="K205" s="4">
        <f t="shared" si="32"/>
        <v>0</v>
      </c>
      <c r="L205" s="22">
        <f>'[1]сводка 2009'!M211</f>
        <v>0</v>
      </c>
      <c r="M205" s="4">
        <f>'[1]сводка 2010'!M211</f>
        <v>0</v>
      </c>
      <c r="N205" s="4">
        <f t="shared" si="33"/>
        <v>0</v>
      </c>
      <c r="O205" s="21">
        <f>'[1]сводка 2009'!M211</f>
        <v>0</v>
      </c>
      <c r="P205" s="21"/>
      <c r="Q205" s="21">
        <f>'[1]сводка 2010'!M211</f>
        <v>0</v>
      </c>
      <c r="R205" s="4" t="e">
        <f t="shared" si="42"/>
        <v>#DIV/0!</v>
      </c>
      <c r="S205" s="4"/>
      <c r="T205" s="4"/>
      <c r="U205" s="4">
        <f>'[1]ожид на 2010 год'!T211</f>
        <v>0</v>
      </c>
      <c r="V205" s="4">
        <f t="shared" si="36"/>
        <v>0</v>
      </c>
      <c r="W205" s="4" t="e">
        <f t="shared" si="35"/>
        <v>#DIV/0!</v>
      </c>
      <c r="X205" s="4">
        <f>X207+X208</f>
        <v>0</v>
      </c>
      <c r="Y205" s="4">
        <f t="shared" si="37"/>
        <v>0</v>
      </c>
      <c r="Z205" s="4" t="e">
        <f t="shared" si="38"/>
        <v>#REF!</v>
      </c>
      <c r="AA205" s="4" t="e">
        <f t="shared" si="39"/>
        <v>#DIV/0!</v>
      </c>
      <c r="AB205" s="4" t="e">
        <f t="shared" si="40"/>
        <v>#REF!</v>
      </c>
      <c r="AC205" s="4" t="e">
        <f t="shared" si="41"/>
        <v>#DIV/0!</v>
      </c>
    </row>
    <row r="206" spans="1:29" ht="22.5" hidden="1" x14ac:dyDescent="0.2">
      <c r="A206" s="26" t="s">
        <v>234</v>
      </c>
      <c r="B206" s="44" t="s">
        <v>235</v>
      </c>
      <c r="C206" s="27"/>
      <c r="D206" s="27"/>
      <c r="E206" s="21">
        <f>'[1]январь 2010г.'!C211</f>
        <v>0</v>
      </c>
      <c r="F206" s="21"/>
      <c r="G206" s="21">
        <f>'[1]январь 2010г.'!D211</f>
        <v>0</v>
      </c>
      <c r="H206" s="21"/>
      <c r="I206" s="21">
        <f>'[1]сводка 2009'!M212-'[1]сводка 2009'!L212</f>
        <v>0</v>
      </c>
      <c r="J206" s="22">
        <f>'[1]сводка 2010'!M212-'[1]сводка 2010'!L212</f>
        <v>0</v>
      </c>
      <c r="K206" s="4">
        <f t="shared" si="32"/>
        <v>0</v>
      </c>
      <c r="L206" s="22">
        <f>'[1]сводка 2009'!M212</f>
        <v>0</v>
      </c>
      <c r="M206" s="4">
        <f>'[1]сводка 2010'!M212</f>
        <v>0</v>
      </c>
      <c r="N206" s="4">
        <f t="shared" si="33"/>
        <v>0</v>
      </c>
      <c r="O206" s="21">
        <f>'[1]сводка 2009'!M212</f>
        <v>0</v>
      </c>
      <c r="P206" s="21"/>
      <c r="Q206" s="21">
        <f>'[1]сводка 2010'!M212</f>
        <v>0</v>
      </c>
      <c r="R206" s="4" t="e">
        <f t="shared" si="42"/>
        <v>#DIV/0!</v>
      </c>
      <c r="S206" s="4"/>
      <c r="T206" s="4"/>
      <c r="U206" s="4">
        <f>'[1]ожид на 2010 год'!T212</f>
        <v>0</v>
      </c>
      <c r="V206" s="4">
        <f t="shared" si="36"/>
        <v>0</v>
      </c>
      <c r="W206" s="4" t="e">
        <f t="shared" si="35"/>
        <v>#DIV/0!</v>
      </c>
      <c r="X206" s="4"/>
      <c r="Y206" s="4">
        <f t="shared" si="37"/>
        <v>0</v>
      </c>
      <c r="Z206" s="4" t="e">
        <f t="shared" si="38"/>
        <v>#REF!</v>
      </c>
      <c r="AA206" s="4" t="e">
        <f t="shared" si="39"/>
        <v>#DIV/0!</v>
      </c>
      <c r="AB206" s="4" t="e">
        <f t="shared" si="40"/>
        <v>#REF!</v>
      </c>
      <c r="AC206" s="4" t="e">
        <f t="shared" si="41"/>
        <v>#DIV/0!</v>
      </c>
    </row>
    <row r="207" spans="1:29" ht="22.5" hidden="1" x14ac:dyDescent="0.2">
      <c r="A207" s="26" t="s">
        <v>236</v>
      </c>
      <c r="B207" s="44" t="s">
        <v>121</v>
      </c>
      <c r="C207" s="27"/>
      <c r="D207" s="27"/>
      <c r="E207" s="21">
        <f>'[1]январь 2010г.'!C212</f>
        <v>0</v>
      </c>
      <c r="F207" s="21"/>
      <c r="G207" s="21">
        <f>'[1]январь 2010г.'!D212</f>
        <v>0</v>
      </c>
      <c r="H207" s="21"/>
      <c r="I207" s="21">
        <f>'[1]сводка 2009'!M213-'[1]сводка 2009'!L213</f>
        <v>0</v>
      </c>
      <c r="J207" s="22">
        <f>'[1]сводка 2010'!M213-'[1]сводка 2010'!L213</f>
        <v>0</v>
      </c>
      <c r="K207" s="4">
        <f t="shared" si="32"/>
        <v>0</v>
      </c>
      <c r="L207" s="22">
        <f>'[1]сводка 2009'!M213</f>
        <v>0</v>
      </c>
      <c r="M207" s="4">
        <f>'[1]сводка 2010'!M213</f>
        <v>0</v>
      </c>
      <c r="N207" s="4">
        <f t="shared" si="33"/>
        <v>0</v>
      </c>
      <c r="O207" s="21">
        <f>'[1]сводка 2009'!M213</f>
        <v>0</v>
      </c>
      <c r="P207" s="21"/>
      <c r="Q207" s="21">
        <f>'[1]сводка 2010'!M213</f>
        <v>0</v>
      </c>
      <c r="R207" s="4" t="e">
        <f t="shared" si="42"/>
        <v>#DIV/0!</v>
      </c>
      <c r="S207" s="4"/>
      <c r="T207" s="4"/>
      <c r="U207" s="4">
        <f>'[1]ожид на 2010 год'!T213</f>
        <v>0</v>
      </c>
      <c r="V207" s="4">
        <f t="shared" si="36"/>
        <v>0</v>
      </c>
      <c r="W207" s="4" t="e">
        <f t="shared" si="35"/>
        <v>#DIV/0!</v>
      </c>
      <c r="X207" s="4"/>
      <c r="Y207" s="4">
        <f t="shared" si="37"/>
        <v>0</v>
      </c>
      <c r="Z207" s="4" t="e">
        <f t="shared" si="38"/>
        <v>#REF!</v>
      </c>
      <c r="AA207" s="4" t="e">
        <f t="shared" si="39"/>
        <v>#DIV/0!</v>
      </c>
      <c r="AB207" s="4" t="e">
        <f t="shared" si="40"/>
        <v>#REF!</v>
      </c>
      <c r="AC207" s="4" t="e">
        <f t="shared" si="41"/>
        <v>#DIV/0!</v>
      </c>
    </row>
    <row r="208" spans="1:29" ht="22.5" hidden="1" x14ac:dyDescent="0.2">
      <c r="A208" s="26" t="s">
        <v>122</v>
      </c>
      <c r="B208" s="44" t="s">
        <v>278</v>
      </c>
      <c r="C208" s="27"/>
      <c r="D208" s="27"/>
      <c r="E208" s="21">
        <f>'[1]январь 2010г.'!C213</f>
        <v>0</v>
      </c>
      <c r="F208" s="21"/>
      <c r="G208" s="21">
        <f>'[1]январь 2010г.'!D213</f>
        <v>0</v>
      </c>
      <c r="H208" s="21"/>
      <c r="I208" s="21">
        <f>'[1]сводка 2009'!M214-'[1]сводка 2009'!L214</f>
        <v>0</v>
      </c>
      <c r="J208" s="22">
        <f>'[1]сводка 2010'!M214-'[1]сводка 2010'!L214</f>
        <v>0</v>
      </c>
      <c r="K208" s="4">
        <f t="shared" si="32"/>
        <v>0</v>
      </c>
      <c r="L208" s="22">
        <f>'[1]сводка 2009'!M214</f>
        <v>0</v>
      </c>
      <c r="M208" s="4">
        <f>'[1]сводка 2010'!M214</f>
        <v>0</v>
      </c>
      <c r="N208" s="4">
        <f t="shared" si="33"/>
        <v>0</v>
      </c>
      <c r="O208" s="21">
        <f>'[1]сводка 2009'!M214</f>
        <v>0</v>
      </c>
      <c r="P208" s="21"/>
      <c r="Q208" s="21">
        <f>'[1]сводка 2010'!M214</f>
        <v>0</v>
      </c>
      <c r="R208" s="4" t="e">
        <f t="shared" si="42"/>
        <v>#DIV/0!</v>
      </c>
      <c r="S208" s="4"/>
      <c r="T208" s="4"/>
      <c r="U208" s="4">
        <f>'[1]ожид на 2010 год'!T214</f>
        <v>0</v>
      </c>
      <c r="V208" s="4">
        <f t="shared" si="36"/>
        <v>0</v>
      </c>
      <c r="W208" s="4" t="e">
        <f t="shared" si="35"/>
        <v>#DIV/0!</v>
      </c>
      <c r="X208" s="4"/>
      <c r="Y208" s="4">
        <f t="shared" si="37"/>
        <v>0</v>
      </c>
      <c r="Z208" s="4" t="e">
        <f t="shared" si="38"/>
        <v>#REF!</v>
      </c>
      <c r="AA208" s="4" t="e">
        <f t="shared" si="39"/>
        <v>#DIV/0!</v>
      </c>
      <c r="AB208" s="4" t="e">
        <f t="shared" si="40"/>
        <v>#REF!</v>
      </c>
      <c r="AC208" s="4" t="e">
        <f t="shared" si="41"/>
        <v>#DIV/0!</v>
      </c>
    </row>
    <row r="209" spans="1:29" ht="16.5" hidden="1" customHeight="1" x14ac:dyDescent="0.2">
      <c r="A209" s="26" t="s">
        <v>279</v>
      </c>
      <c r="B209" s="44" t="s">
        <v>210</v>
      </c>
      <c r="C209" s="27"/>
      <c r="D209" s="27"/>
      <c r="E209" s="21">
        <f>'[1]январь 2010г.'!C214</f>
        <v>0</v>
      </c>
      <c r="F209" s="21"/>
      <c r="G209" s="21">
        <f>'[1]январь 2010г.'!D214</f>
        <v>0</v>
      </c>
      <c r="H209" s="21">
        <f>H210+H211+H212</f>
        <v>0</v>
      </c>
      <c r="I209" s="21">
        <f>'[1]сводка 2009'!M215-'[1]сводка 2009'!L215</f>
        <v>0</v>
      </c>
      <c r="J209" s="22">
        <f>'[1]сводка 2010'!M215-'[1]сводка 2010'!L215</f>
        <v>0</v>
      </c>
      <c r="K209" s="4">
        <f t="shared" si="32"/>
        <v>0</v>
      </c>
      <c r="L209" s="22">
        <f>'[1]сводка 2009'!M215</f>
        <v>0</v>
      </c>
      <c r="M209" s="4">
        <f>'[1]сводка 2010'!M215</f>
        <v>0</v>
      </c>
      <c r="N209" s="4">
        <f t="shared" si="33"/>
        <v>0</v>
      </c>
      <c r="O209" s="21">
        <f>'[1]сводка 2009'!M215</f>
        <v>0</v>
      </c>
      <c r="P209" s="21"/>
      <c r="Q209" s="21">
        <f>'[1]сводка 2010'!M215</f>
        <v>0</v>
      </c>
      <c r="R209" s="4" t="e">
        <f t="shared" si="42"/>
        <v>#DIV/0!</v>
      </c>
      <c r="S209" s="4"/>
      <c r="T209" s="4"/>
      <c r="U209" s="4">
        <f>'[1]ожид на 2010 год'!T215</f>
        <v>0</v>
      </c>
      <c r="V209" s="4">
        <f t="shared" si="36"/>
        <v>0</v>
      </c>
      <c r="W209" s="4" t="e">
        <f t="shared" si="35"/>
        <v>#DIV/0!</v>
      </c>
      <c r="X209" s="4">
        <f>X211+X212</f>
        <v>0</v>
      </c>
      <c r="Y209" s="4">
        <f t="shared" si="37"/>
        <v>0</v>
      </c>
      <c r="Z209" s="4" t="e">
        <f t="shared" si="38"/>
        <v>#REF!</v>
      </c>
      <c r="AA209" s="4" t="e">
        <f t="shared" si="39"/>
        <v>#DIV/0!</v>
      </c>
      <c r="AB209" s="4" t="e">
        <f t="shared" si="40"/>
        <v>#REF!</v>
      </c>
      <c r="AC209" s="4" t="e">
        <f t="shared" si="41"/>
        <v>#DIV/0!</v>
      </c>
    </row>
    <row r="210" spans="1:29" ht="33.75" hidden="1" x14ac:dyDescent="0.2">
      <c r="A210" s="26" t="s">
        <v>263</v>
      </c>
      <c r="B210" s="44" t="s">
        <v>8</v>
      </c>
      <c r="C210" s="27"/>
      <c r="D210" s="27"/>
      <c r="E210" s="21">
        <f>'[1]январь 2010г.'!C215</f>
        <v>0</v>
      </c>
      <c r="F210" s="21"/>
      <c r="G210" s="21">
        <f>'[1]январь 2010г.'!D215</f>
        <v>0</v>
      </c>
      <c r="H210" s="21"/>
      <c r="I210" s="21">
        <f>'[1]сводка 2009'!M216-'[1]сводка 2009'!L216</f>
        <v>0</v>
      </c>
      <c r="J210" s="22">
        <f>'[1]сводка 2010'!M216-'[1]сводка 2010'!L216</f>
        <v>0</v>
      </c>
      <c r="K210" s="4">
        <f t="shared" si="32"/>
        <v>0</v>
      </c>
      <c r="L210" s="22">
        <f>'[1]сводка 2009'!M216</f>
        <v>0</v>
      </c>
      <c r="M210" s="4">
        <f>'[1]сводка 2010'!M216</f>
        <v>0</v>
      </c>
      <c r="N210" s="4">
        <f t="shared" si="33"/>
        <v>0</v>
      </c>
      <c r="O210" s="21">
        <f>'[1]сводка 2009'!M216</f>
        <v>0</v>
      </c>
      <c r="P210" s="21"/>
      <c r="Q210" s="21">
        <f>'[1]сводка 2010'!M216</f>
        <v>0</v>
      </c>
      <c r="R210" s="4" t="e">
        <f t="shared" si="42"/>
        <v>#DIV/0!</v>
      </c>
      <c r="S210" s="4"/>
      <c r="T210" s="4"/>
      <c r="U210" s="4">
        <f>'[1]ожид на 2010 год'!T216</f>
        <v>0</v>
      </c>
      <c r="V210" s="4">
        <f t="shared" si="36"/>
        <v>0</v>
      </c>
      <c r="W210" s="4" t="e">
        <f t="shared" si="35"/>
        <v>#DIV/0!</v>
      </c>
      <c r="X210" s="4"/>
      <c r="Y210" s="4">
        <f t="shared" si="37"/>
        <v>0</v>
      </c>
      <c r="Z210" s="4" t="e">
        <f t="shared" si="38"/>
        <v>#REF!</v>
      </c>
      <c r="AA210" s="4" t="e">
        <f t="shared" si="39"/>
        <v>#DIV/0!</v>
      </c>
      <c r="AB210" s="4" t="e">
        <f t="shared" si="40"/>
        <v>#REF!</v>
      </c>
      <c r="AC210" s="4" t="e">
        <f t="shared" si="41"/>
        <v>#DIV/0!</v>
      </c>
    </row>
    <row r="211" spans="1:29" ht="16.5" hidden="1" customHeight="1" x14ac:dyDescent="0.2">
      <c r="A211" s="26" t="s">
        <v>9</v>
      </c>
      <c r="B211" s="44" t="s">
        <v>217</v>
      </c>
      <c r="C211" s="27"/>
      <c r="D211" s="27"/>
      <c r="E211" s="21">
        <f>'[1]январь 2010г.'!C216</f>
        <v>0</v>
      </c>
      <c r="F211" s="21"/>
      <c r="G211" s="21">
        <f>'[1]январь 2010г.'!D216</f>
        <v>0</v>
      </c>
      <c r="H211" s="21"/>
      <c r="I211" s="21">
        <f>'[1]сводка 2009'!M217-'[1]сводка 2009'!L217</f>
        <v>0</v>
      </c>
      <c r="J211" s="22">
        <f>'[1]сводка 2010'!M217-'[1]сводка 2010'!L217</f>
        <v>0</v>
      </c>
      <c r="K211" s="4">
        <f t="shared" si="32"/>
        <v>0</v>
      </c>
      <c r="L211" s="22">
        <f>'[1]сводка 2009'!M217</f>
        <v>0</v>
      </c>
      <c r="M211" s="4">
        <f>'[1]сводка 2010'!M217</f>
        <v>0</v>
      </c>
      <c r="N211" s="4">
        <f t="shared" si="33"/>
        <v>0</v>
      </c>
      <c r="O211" s="21">
        <f>'[1]сводка 2009'!M217</f>
        <v>0</v>
      </c>
      <c r="P211" s="21"/>
      <c r="Q211" s="21">
        <f>'[1]сводка 2010'!M217</f>
        <v>0</v>
      </c>
      <c r="R211" s="4" t="e">
        <f t="shared" si="42"/>
        <v>#DIV/0!</v>
      </c>
      <c r="S211" s="4"/>
      <c r="T211" s="4"/>
      <c r="U211" s="4">
        <f>'[1]ожид на 2010 год'!T217</f>
        <v>0</v>
      </c>
      <c r="V211" s="4">
        <f t="shared" si="36"/>
        <v>0</v>
      </c>
      <c r="W211" s="4" t="e">
        <f t="shared" si="35"/>
        <v>#DIV/0!</v>
      </c>
      <c r="X211" s="4"/>
      <c r="Y211" s="4">
        <f t="shared" si="37"/>
        <v>0</v>
      </c>
      <c r="Z211" s="4" t="e">
        <f t="shared" si="38"/>
        <v>#REF!</v>
      </c>
      <c r="AA211" s="4" t="e">
        <f t="shared" si="39"/>
        <v>#DIV/0!</v>
      </c>
      <c r="AB211" s="4" t="e">
        <f t="shared" si="40"/>
        <v>#REF!</v>
      </c>
      <c r="AC211" s="4" t="e">
        <f t="shared" si="41"/>
        <v>#DIV/0!</v>
      </c>
    </row>
    <row r="212" spans="1:29" ht="33.75" hidden="1" x14ac:dyDescent="0.2">
      <c r="A212" s="26" t="s">
        <v>218</v>
      </c>
      <c r="B212" s="44" t="s">
        <v>244</v>
      </c>
      <c r="C212" s="27"/>
      <c r="D212" s="27"/>
      <c r="E212" s="21">
        <f>'[1]январь 2010г.'!C217</f>
        <v>0</v>
      </c>
      <c r="F212" s="21"/>
      <c r="G212" s="21">
        <f>'[1]январь 2010г.'!D217</f>
        <v>0</v>
      </c>
      <c r="H212" s="21"/>
      <c r="I212" s="21">
        <f>'[1]сводка 2009'!M218-'[1]сводка 2009'!L218</f>
        <v>0</v>
      </c>
      <c r="J212" s="22">
        <f>'[1]сводка 2010'!M218-'[1]сводка 2010'!L218</f>
        <v>0</v>
      </c>
      <c r="K212" s="4">
        <f t="shared" si="32"/>
        <v>0</v>
      </c>
      <c r="L212" s="22">
        <f>'[1]сводка 2009'!M218</f>
        <v>0</v>
      </c>
      <c r="M212" s="4">
        <f>'[1]сводка 2010'!M218</f>
        <v>0</v>
      </c>
      <c r="N212" s="4">
        <f t="shared" si="33"/>
        <v>0</v>
      </c>
      <c r="O212" s="21">
        <f>'[1]сводка 2009'!M218</f>
        <v>0</v>
      </c>
      <c r="P212" s="21"/>
      <c r="Q212" s="21">
        <f>'[1]сводка 2010'!M218</f>
        <v>0</v>
      </c>
      <c r="R212" s="4" t="e">
        <f t="shared" si="42"/>
        <v>#DIV/0!</v>
      </c>
      <c r="S212" s="4"/>
      <c r="T212" s="4"/>
      <c r="U212" s="4">
        <f>'[1]ожид на 2010 год'!T218</f>
        <v>0</v>
      </c>
      <c r="V212" s="4">
        <f t="shared" si="36"/>
        <v>0</v>
      </c>
      <c r="W212" s="4" t="e">
        <f t="shared" si="35"/>
        <v>#DIV/0!</v>
      </c>
      <c r="X212" s="4"/>
      <c r="Y212" s="4">
        <f t="shared" si="37"/>
        <v>0</v>
      </c>
      <c r="Z212" s="4" t="e">
        <f t="shared" si="38"/>
        <v>#REF!</v>
      </c>
      <c r="AA212" s="4" t="e">
        <f t="shared" si="39"/>
        <v>#DIV/0!</v>
      </c>
      <c r="AB212" s="4" t="e">
        <f t="shared" si="40"/>
        <v>#REF!</v>
      </c>
      <c r="AC212" s="4" t="e">
        <f t="shared" si="41"/>
        <v>#DIV/0!</v>
      </c>
    </row>
    <row r="213" spans="1:29" hidden="1" x14ac:dyDescent="0.2">
      <c r="A213" s="26" t="s">
        <v>317</v>
      </c>
      <c r="B213" s="44" t="s">
        <v>318</v>
      </c>
      <c r="C213" s="27"/>
      <c r="D213" s="27"/>
      <c r="E213" s="21">
        <f>'[1]январь 2010г.'!C218</f>
        <v>0</v>
      </c>
      <c r="F213" s="21"/>
      <c r="G213" s="21">
        <f>'[1]январь 2010г.'!D218</f>
        <v>0</v>
      </c>
      <c r="H213" s="21">
        <f>H214+H215+H216</f>
        <v>0</v>
      </c>
      <c r="I213" s="21">
        <f>'[1]сводка 2009'!M219-'[1]сводка 2009'!L219</f>
        <v>0</v>
      </c>
      <c r="J213" s="22">
        <f>'[1]сводка 2010'!M219-'[1]сводка 2010'!L219</f>
        <v>0</v>
      </c>
      <c r="K213" s="4">
        <f t="shared" si="32"/>
        <v>0</v>
      </c>
      <c r="L213" s="22">
        <f>'[1]сводка 2009'!M219</f>
        <v>0</v>
      </c>
      <c r="M213" s="4">
        <f>'[1]сводка 2010'!M219</f>
        <v>0</v>
      </c>
      <c r="N213" s="4">
        <f t="shared" si="33"/>
        <v>0</v>
      </c>
      <c r="O213" s="21">
        <f>'[1]сводка 2009'!M219</f>
        <v>0</v>
      </c>
      <c r="P213" s="21"/>
      <c r="Q213" s="21">
        <f>'[1]сводка 2010'!M219</f>
        <v>0</v>
      </c>
      <c r="R213" s="4" t="e">
        <f t="shared" si="42"/>
        <v>#DIV/0!</v>
      </c>
      <c r="S213" s="4"/>
      <c r="T213" s="4"/>
      <c r="U213" s="4">
        <f>'[1]ожид на 2010 год'!T219</f>
        <v>0</v>
      </c>
      <c r="V213" s="4">
        <f t="shared" si="36"/>
        <v>0</v>
      </c>
      <c r="W213" s="4" t="e">
        <f t="shared" si="35"/>
        <v>#DIV/0!</v>
      </c>
      <c r="X213" s="4">
        <f>X214+X215+X216+X217+X218+X219+X220+X224</f>
        <v>0</v>
      </c>
      <c r="Y213" s="4">
        <f t="shared" si="37"/>
        <v>0</v>
      </c>
      <c r="Z213" s="4" t="e">
        <f t="shared" si="38"/>
        <v>#REF!</v>
      </c>
      <c r="AA213" s="4" t="e">
        <f t="shared" si="39"/>
        <v>#DIV/0!</v>
      </c>
      <c r="AB213" s="4" t="e">
        <f t="shared" si="40"/>
        <v>#REF!</v>
      </c>
      <c r="AC213" s="4" t="e">
        <f t="shared" si="41"/>
        <v>#DIV/0!</v>
      </c>
    </row>
    <row r="214" spans="1:29" ht="33.75" hidden="1" x14ac:dyDescent="0.2">
      <c r="A214" s="26" t="s">
        <v>89</v>
      </c>
      <c r="B214" s="44" t="s">
        <v>245</v>
      </c>
      <c r="C214" s="27"/>
      <c r="D214" s="27"/>
      <c r="E214" s="21">
        <f>'[1]январь 2010г.'!C219</f>
        <v>0</v>
      </c>
      <c r="F214" s="21"/>
      <c r="G214" s="21">
        <f>'[1]январь 2010г.'!D219</f>
        <v>0</v>
      </c>
      <c r="H214" s="21"/>
      <c r="I214" s="21">
        <f>'[1]сводка 2009'!M220-'[1]сводка 2009'!L220</f>
        <v>0</v>
      </c>
      <c r="J214" s="22">
        <f>'[1]сводка 2010'!M220-'[1]сводка 2010'!L220</f>
        <v>0</v>
      </c>
      <c r="K214" s="4">
        <f t="shared" ref="K214:K278" si="43">J214-I214</f>
        <v>0</v>
      </c>
      <c r="L214" s="22">
        <f>'[1]сводка 2009'!M220</f>
        <v>0</v>
      </c>
      <c r="M214" s="4">
        <f>'[1]сводка 2010'!M220</f>
        <v>0</v>
      </c>
      <c r="N214" s="4">
        <f t="shared" ref="N214:N242" si="44">M214-L214</f>
        <v>0</v>
      </c>
      <c r="O214" s="21">
        <f>'[1]сводка 2009'!M220</f>
        <v>0</v>
      </c>
      <c r="P214" s="21"/>
      <c r="Q214" s="21">
        <f>'[1]сводка 2010'!M220</f>
        <v>0</v>
      </c>
      <c r="R214" s="4" t="e">
        <f t="shared" si="42"/>
        <v>#DIV/0!</v>
      </c>
      <c r="S214" s="4"/>
      <c r="T214" s="4"/>
      <c r="U214" s="4">
        <f>'[1]ожид на 2010 год'!T220</f>
        <v>0</v>
      </c>
      <c r="V214" s="4">
        <f t="shared" si="36"/>
        <v>0</v>
      </c>
      <c r="W214" s="4" t="e">
        <f t="shared" si="35"/>
        <v>#DIV/0!</v>
      </c>
      <c r="X214" s="4"/>
      <c r="Y214" s="4">
        <f t="shared" si="37"/>
        <v>0</v>
      </c>
      <c r="Z214" s="4" t="e">
        <f t="shared" si="38"/>
        <v>#REF!</v>
      </c>
      <c r="AA214" s="4" t="e">
        <f t="shared" si="39"/>
        <v>#DIV/0!</v>
      </c>
      <c r="AB214" s="4" t="e">
        <f t="shared" si="40"/>
        <v>#REF!</v>
      </c>
      <c r="AC214" s="4" t="e">
        <f t="shared" si="41"/>
        <v>#DIV/0!</v>
      </c>
    </row>
    <row r="215" spans="1:29" ht="33.75" hidden="1" x14ac:dyDescent="0.2">
      <c r="A215" s="26" t="s">
        <v>90</v>
      </c>
      <c r="B215" s="44" t="s">
        <v>405</v>
      </c>
      <c r="C215" s="27"/>
      <c r="D215" s="27"/>
      <c r="E215" s="21">
        <f>'[1]январь 2010г.'!C220</f>
        <v>0</v>
      </c>
      <c r="F215" s="21"/>
      <c r="G215" s="21">
        <f>'[1]январь 2010г.'!D220</f>
        <v>0</v>
      </c>
      <c r="H215" s="21"/>
      <c r="I215" s="21">
        <f>'[1]сводка 2009'!M221-'[1]сводка 2009'!L221</f>
        <v>0</v>
      </c>
      <c r="J215" s="22">
        <f>'[1]сводка 2010'!M221-'[1]сводка 2010'!L221</f>
        <v>0</v>
      </c>
      <c r="K215" s="4">
        <f t="shared" si="43"/>
        <v>0</v>
      </c>
      <c r="L215" s="22">
        <f>'[1]сводка 2009'!M221</f>
        <v>0</v>
      </c>
      <c r="M215" s="4">
        <f>'[1]сводка 2010'!M221</f>
        <v>0</v>
      </c>
      <c r="N215" s="4">
        <f t="shared" si="44"/>
        <v>0</v>
      </c>
      <c r="O215" s="21">
        <f>'[1]сводка 2009'!M221</f>
        <v>0</v>
      </c>
      <c r="P215" s="21"/>
      <c r="Q215" s="21">
        <f>'[1]сводка 2010'!M221</f>
        <v>0</v>
      </c>
      <c r="R215" s="4" t="e">
        <f t="shared" si="42"/>
        <v>#DIV/0!</v>
      </c>
      <c r="S215" s="4"/>
      <c r="T215" s="4"/>
      <c r="U215" s="4">
        <f>'[1]ожид на 2010 год'!T221</f>
        <v>0</v>
      </c>
      <c r="V215" s="4">
        <f t="shared" si="36"/>
        <v>0</v>
      </c>
      <c r="W215" s="4" t="e">
        <f t="shared" si="35"/>
        <v>#DIV/0!</v>
      </c>
      <c r="X215" s="4"/>
      <c r="Y215" s="4">
        <f t="shared" si="37"/>
        <v>0</v>
      </c>
      <c r="Z215" s="4" t="e">
        <f t="shared" si="38"/>
        <v>#REF!</v>
      </c>
      <c r="AA215" s="4" t="e">
        <f t="shared" si="39"/>
        <v>#DIV/0!</v>
      </c>
      <c r="AB215" s="4" t="e">
        <f t="shared" si="40"/>
        <v>#REF!</v>
      </c>
      <c r="AC215" s="4" t="e">
        <f t="shared" si="41"/>
        <v>#DIV/0!</v>
      </c>
    </row>
    <row r="216" spans="1:29" ht="33.75" hidden="1" x14ac:dyDescent="0.2">
      <c r="A216" s="26" t="s">
        <v>436</v>
      </c>
      <c r="B216" s="44" t="s">
        <v>167</v>
      </c>
      <c r="C216" s="27"/>
      <c r="D216" s="27"/>
      <c r="E216" s="21">
        <f>'[1]январь 2010г.'!C221</f>
        <v>0</v>
      </c>
      <c r="F216" s="21"/>
      <c r="G216" s="21">
        <f>'[1]январь 2010г.'!D221</f>
        <v>0</v>
      </c>
      <c r="H216" s="21"/>
      <c r="I216" s="21">
        <f>'[1]сводка 2009'!M222-'[1]сводка 2009'!L222</f>
        <v>0</v>
      </c>
      <c r="J216" s="22">
        <f>'[1]сводка 2010'!M222-'[1]сводка 2010'!L222</f>
        <v>0</v>
      </c>
      <c r="K216" s="4">
        <f t="shared" si="43"/>
        <v>0</v>
      </c>
      <c r="L216" s="22">
        <f>'[1]сводка 2009'!M222</f>
        <v>0</v>
      </c>
      <c r="M216" s="4">
        <f>'[1]сводка 2010'!M222</f>
        <v>0</v>
      </c>
      <c r="N216" s="4">
        <f t="shared" si="44"/>
        <v>0</v>
      </c>
      <c r="O216" s="21">
        <f>'[1]сводка 2009'!M222</f>
        <v>0</v>
      </c>
      <c r="P216" s="21"/>
      <c r="Q216" s="21">
        <f>'[1]сводка 2010'!M222</f>
        <v>0</v>
      </c>
      <c r="R216" s="4" t="e">
        <f t="shared" si="42"/>
        <v>#DIV/0!</v>
      </c>
      <c r="S216" s="4"/>
      <c r="T216" s="4"/>
      <c r="U216" s="4">
        <f>'[1]ожид на 2010 год'!T222</f>
        <v>0</v>
      </c>
      <c r="V216" s="4">
        <f t="shared" si="36"/>
        <v>0</v>
      </c>
      <c r="W216" s="4" t="e">
        <f t="shared" si="35"/>
        <v>#DIV/0!</v>
      </c>
      <c r="X216" s="4"/>
      <c r="Y216" s="4">
        <f t="shared" si="37"/>
        <v>0</v>
      </c>
      <c r="Z216" s="4" t="e">
        <f t="shared" si="38"/>
        <v>#REF!</v>
      </c>
      <c r="AA216" s="4" t="e">
        <f t="shared" si="39"/>
        <v>#DIV/0!</v>
      </c>
      <c r="AB216" s="4" t="e">
        <f t="shared" si="40"/>
        <v>#REF!</v>
      </c>
      <c r="AC216" s="4" t="e">
        <f t="shared" si="41"/>
        <v>#DIV/0!</v>
      </c>
    </row>
    <row r="217" spans="1:29" ht="56.25" hidden="1" x14ac:dyDescent="0.2">
      <c r="A217" s="26" t="s">
        <v>437</v>
      </c>
      <c r="B217" s="44" t="s">
        <v>61</v>
      </c>
      <c r="C217" s="27"/>
      <c r="D217" s="27"/>
      <c r="E217" s="21">
        <f>E219+E222+E223</f>
        <v>24.5</v>
      </c>
      <c r="F217" s="21"/>
      <c r="G217" s="21">
        <f>'[1]январь 2010г.'!D222</f>
        <v>6.5</v>
      </c>
      <c r="H217" s="21">
        <f>H218+H219+H220+H221+H222+H223</f>
        <v>6.5</v>
      </c>
      <c r="I217" s="21">
        <f>'[1]сводка 2009'!M223-'[1]сводка 2009'!L223</f>
        <v>11.5</v>
      </c>
      <c r="J217" s="22">
        <f>'[1]сводка 2010'!M223-'[1]сводка 2010'!L223</f>
        <v>10</v>
      </c>
      <c r="K217" s="4">
        <f t="shared" si="43"/>
        <v>-1.5</v>
      </c>
      <c r="L217" s="22">
        <f>'[1]сводка 2009'!M223</f>
        <v>67.8</v>
      </c>
      <c r="M217" s="4">
        <f>'[1]сводка 2010'!M223</f>
        <v>43.8</v>
      </c>
      <c r="N217" s="4">
        <f t="shared" si="44"/>
        <v>-24</v>
      </c>
      <c r="O217" s="21">
        <f>'[1]сводка 2009'!M223</f>
        <v>67.8</v>
      </c>
      <c r="P217" s="21"/>
      <c r="Q217" s="21">
        <f>'[1]сводка 2010'!M223</f>
        <v>43.8</v>
      </c>
      <c r="R217" s="4">
        <f t="shared" si="42"/>
        <v>178.77551020408163</v>
      </c>
      <c r="S217" s="4"/>
      <c r="T217" s="4"/>
      <c r="U217" s="4">
        <f>'[1]ожид на 2010 год'!T223</f>
        <v>46.8</v>
      </c>
      <c r="V217" s="4">
        <f t="shared" si="36"/>
        <v>22.299999999999997</v>
      </c>
      <c r="W217" s="4">
        <f t="shared" si="35"/>
        <v>191.0204081632653</v>
      </c>
      <c r="X217" s="4"/>
      <c r="Y217" s="4">
        <f t="shared" si="37"/>
        <v>-46.8</v>
      </c>
      <c r="Z217" s="4" t="e">
        <f t="shared" si="38"/>
        <v>#REF!</v>
      </c>
      <c r="AA217" s="4">
        <f t="shared" si="39"/>
        <v>0</v>
      </c>
      <c r="AB217" s="4" t="e">
        <f t="shared" si="40"/>
        <v>#REF!</v>
      </c>
      <c r="AC217" s="4" t="e">
        <f t="shared" si="41"/>
        <v>#DIV/0!</v>
      </c>
    </row>
    <row r="218" spans="1:29" ht="22.5" hidden="1" x14ac:dyDescent="0.2">
      <c r="A218" s="26" t="s">
        <v>474</v>
      </c>
      <c r="B218" s="44" t="s">
        <v>475</v>
      </c>
      <c r="C218" s="27"/>
      <c r="D218" s="27"/>
      <c r="E218" s="21">
        <f>'[1]январь 2010г.'!C223</f>
        <v>0</v>
      </c>
      <c r="F218" s="21"/>
      <c r="G218" s="21">
        <f>'[1]январь 2010г.'!D223</f>
        <v>0</v>
      </c>
      <c r="H218" s="21"/>
      <c r="I218" s="21">
        <f>'[1]сводка 2009'!M224-'[1]сводка 2009'!L224</f>
        <v>6.5</v>
      </c>
      <c r="J218" s="22">
        <f>'[1]сводка 2010'!M224-'[1]сводка 2010'!L224</f>
        <v>0</v>
      </c>
      <c r="K218" s="4">
        <f t="shared" si="43"/>
        <v>-6.5</v>
      </c>
      <c r="L218" s="22">
        <f>'[1]сводка 2009'!M224</f>
        <v>21.5</v>
      </c>
      <c r="M218" s="4">
        <f>'[1]сводка 2010'!M224</f>
        <v>0</v>
      </c>
      <c r="N218" s="4">
        <f t="shared" si="44"/>
        <v>-21.5</v>
      </c>
      <c r="O218" s="21">
        <f>'[1]сводка 2009'!M224</f>
        <v>21.5</v>
      </c>
      <c r="P218" s="21"/>
      <c r="Q218" s="21">
        <f>'[1]сводка 2010'!M224</f>
        <v>0</v>
      </c>
      <c r="R218" s="4" t="e">
        <f t="shared" si="42"/>
        <v>#DIV/0!</v>
      </c>
      <c r="S218" s="4"/>
      <c r="T218" s="4"/>
      <c r="U218" s="4">
        <f>'[1]ожид на 2010 год'!T224</f>
        <v>0</v>
      </c>
      <c r="V218" s="4">
        <f t="shared" si="36"/>
        <v>0</v>
      </c>
      <c r="W218" s="4" t="e">
        <f t="shared" si="35"/>
        <v>#DIV/0!</v>
      </c>
      <c r="X218" s="4"/>
      <c r="Y218" s="4">
        <f t="shared" si="37"/>
        <v>0</v>
      </c>
      <c r="Z218" s="4" t="e">
        <f t="shared" si="38"/>
        <v>#REF!</v>
      </c>
      <c r="AA218" s="4" t="e">
        <f t="shared" si="39"/>
        <v>#DIV/0!</v>
      </c>
      <c r="AB218" s="4" t="e">
        <f t="shared" si="40"/>
        <v>#REF!</v>
      </c>
      <c r="AC218" s="4" t="e">
        <f t="shared" si="41"/>
        <v>#DIV/0!</v>
      </c>
    </row>
    <row r="219" spans="1:29" ht="16.5" hidden="1" customHeight="1" x14ac:dyDescent="0.2">
      <c r="A219" s="26" t="s">
        <v>602</v>
      </c>
      <c r="B219" s="44" t="s">
        <v>132</v>
      </c>
      <c r="C219" s="27"/>
      <c r="D219" s="27"/>
      <c r="E219" s="21">
        <f>'[1]январь 2010г.'!C224</f>
        <v>0</v>
      </c>
      <c r="F219" s="21"/>
      <c r="G219" s="21">
        <f>'[1]январь 2010г.'!D224</f>
        <v>0</v>
      </c>
      <c r="H219" s="21"/>
      <c r="I219" s="21">
        <f>'[1]сводка 2009'!M225-'[1]сводка 2009'!L225</f>
        <v>5</v>
      </c>
      <c r="J219" s="22">
        <f>'[1]сводка 2010'!M225-'[1]сводка 2010'!L225</f>
        <v>0</v>
      </c>
      <c r="K219" s="4">
        <f t="shared" si="43"/>
        <v>-5</v>
      </c>
      <c r="L219" s="22">
        <f>'[1]сводка 2009'!M225</f>
        <v>36</v>
      </c>
      <c r="M219" s="4">
        <f>'[1]сводка 2010'!M225</f>
        <v>0</v>
      </c>
      <c r="N219" s="4">
        <f t="shared" si="44"/>
        <v>-36</v>
      </c>
      <c r="O219" s="21">
        <f>'[1]сводка 2009'!M225</f>
        <v>36</v>
      </c>
      <c r="P219" s="21"/>
      <c r="Q219" s="21">
        <f>'[1]сводка 2010'!M225</f>
        <v>0</v>
      </c>
      <c r="R219" s="4" t="e">
        <f t="shared" si="42"/>
        <v>#DIV/0!</v>
      </c>
      <c r="S219" s="4"/>
      <c r="T219" s="4"/>
      <c r="U219" s="4">
        <f>'[1]ожид на 2010 год'!T225</f>
        <v>0</v>
      </c>
      <c r="V219" s="4">
        <f t="shared" si="36"/>
        <v>0</v>
      </c>
      <c r="W219" s="4" t="e">
        <f t="shared" si="35"/>
        <v>#DIV/0!</v>
      </c>
      <c r="X219" s="4"/>
      <c r="Y219" s="4">
        <f t="shared" si="37"/>
        <v>0</v>
      </c>
      <c r="Z219" s="4" t="e">
        <f t="shared" si="38"/>
        <v>#REF!</v>
      </c>
      <c r="AA219" s="4" t="e">
        <f t="shared" si="39"/>
        <v>#DIV/0!</v>
      </c>
      <c r="AB219" s="4" t="e">
        <f t="shared" si="40"/>
        <v>#REF!</v>
      </c>
      <c r="AC219" s="4" t="e">
        <f t="shared" si="41"/>
        <v>#DIV/0!</v>
      </c>
    </row>
    <row r="220" spans="1:29" ht="22.5" hidden="1" x14ac:dyDescent="0.2">
      <c r="A220" s="26" t="s">
        <v>342</v>
      </c>
      <c r="B220" s="44" t="s">
        <v>91</v>
      </c>
      <c r="C220" s="27"/>
      <c r="D220" s="27"/>
      <c r="E220" s="21">
        <f>'[1]январь 2010г.'!C225</f>
        <v>0</v>
      </c>
      <c r="F220" s="21"/>
      <c r="G220" s="21">
        <f>'[1]январь 2010г.'!D225</f>
        <v>0</v>
      </c>
      <c r="H220" s="21"/>
      <c r="I220" s="21">
        <f>'[1]сводка 2009'!M226-'[1]сводка 2009'!L226</f>
        <v>0</v>
      </c>
      <c r="J220" s="22">
        <f>'[1]сводка 2010'!M226-'[1]сводка 2010'!L226</f>
        <v>0</v>
      </c>
      <c r="K220" s="4">
        <f t="shared" si="43"/>
        <v>0</v>
      </c>
      <c r="L220" s="22">
        <f>'[1]сводка 2009'!M226</f>
        <v>0</v>
      </c>
      <c r="M220" s="4">
        <f>'[1]сводка 2010'!M226</f>
        <v>0</v>
      </c>
      <c r="N220" s="4">
        <f t="shared" si="44"/>
        <v>0</v>
      </c>
      <c r="O220" s="21">
        <f>'[1]сводка 2009'!M226</f>
        <v>0</v>
      </c>
      <c r="P220" s="21"/>
      <c r="Q220" s="21">
        <f>'[1]сводка 2010'!M226</f>
        <v>0</v>
      </c>
      <c r="R220" s="4" t="e">
        <f t="shared" si="42"/>
        <v>#DIV/0!</v>
      </c>
      <c r="S220" s="4"/>
      <c r="T220" s="4"/>
      <c r="U220" s="4">
        <f>'[1]ожид на 2010 год'!T226</f>
        <v>0</v>
      </c>
      <c r="V220" s="4">
        <f t="shared" si="36"/>
        <v>0</v>
      </c>
      <c r="W220" s="4" t="e">
        <f t="shared" si="35"/>
        <v>#DIV/0!</v>
      </c>
      <c r="X220" s="4">
        <f>X222+X223</f>
        <v>0</v>
      </c>
      <c r="Y220" s="4">
        <f t="shared" si="37"/>
        <v>0</v>
      </c>
      <c r="Z220" s="4" t="e">
        <f t="shared" si="38"/>
        <v>#REF!</v>
      </c>
      <c r="AA220" s="4" t="e">
        <f t="shared" si="39"/>
        <v>#DIV/0!</v>
      </c>
      <c r="AB220" s="4" t="e">
        <f t="shared" si="40"/>
        <v>#REF!</v>
      </c>
      <c r="AC220" s="4" t="e">
        <f t="shared" si="41"/>
        <v>#DIV/0!</v>
      </c>
    </row>
    <row r="221" spans="1:29" ht="16.5" hidden="1" customHeight="1" x14ac:dyDescent="0.2">
      <c r="A221" s="26" t="s">
        <v>92</v>
      </c>
      <c r="B221" s="44" t="s">
        <v>93</v>
      </c>
      <c r="C221" s="27"/>
      <c r="D221" s="27"/>
      <c r="E221" s="21">
        <f>'[1]январь 2010г.'!C226</f>
        <v>0</v>
      </c>
      <c r="F221" s="21"/>
      <c r="G221" s="21">
        <f>'[1]январь 2010г.'!D226</f>
        <v>0</v>
      </c>
      <c r="H221" s="21"/>
      <c r="I221" s="21">
        <f>'[1]сводка 2009'!M227-'[1]сводка 2009'!L227</f>
        <v>0</v>
      </c>
      <c r="J221" s="22">
        <f>'[1]сводка 2010'!M227-'[1]сводка 2010'!L227</f>
        <v>0</v>
      </c>
      <c r="K221" s="4">
        <f t="shared" si="43"/>
        <v>0</v>
      </c>
      <c r="L221" s="22">
        <f>'[1]сводка 2009'!M227</f>
        <v>0</v>
      </c>
      <c r="M221" s="4">
        <f>'[1]сводка 2010'!M227</f>
        <v>0</v>
      </c>
      <c r="N221" s="4">
        <f t="shared" si="44"/>
        <v>0</v>
      </c>
      <c r="O221" s="21">
        <f>'[1]сводка 2009'!M227</f>
        <v>0</v>
      </c>
      <c r="P221" s="21"/>
      <c r="Q221" s="21">
        <f>'[1]сводка 2010'!M227</f>
        <v>0</v>
      </c>
      <c r="R221" s="4" t="e">
        <f t="shared" si="42"/>
        <v>#DIV/0!</v>
      </c>
      <c r="S221" s="4"/>
      <c r="T221" s="4"/>
      <c r="U221" s="4">
        <f>'[1]ожид на 2010 год'!T227</f>
        <v>0</v>
      </c>
      <c r="V221" s="4">
        <f t="shared" si="36"/>
        <v>0</v>
      </c>
      <c r="W221" s="4" t="e">
        <f t="shared" si="35"/>
        <v>#DIV/0!</v>
      </c>
      <c r="X221" s="4"/>
      <c r="Y221" s="4">
        <f t="shared" si="37"/>
        <v>0</v>
      </c>
      <c r="Z221" s="4" t="e">
        <f t="shared" si="38"/>
        <v>#REF!</v>
      </c>
      <c r="AA221" s="4" t="e">
        <f t="shared" si="39"/>
        <v>#DIV/0!</v>
      </c>
      <c r="AB221" s="4" t="e">
        <f t="shared" si="40"/>
        <v>#REF!</v>
      </c>
      <c r="AC221" s="4" t="e">
        <f t="shared" si="41"/>
        <v>#DIV/0!</v>
      </c>
    </row>
    <row r="222" spans="1:29" ht="22.5" hidden="1" x14ac:dyDescent="0.2">
      <c r="A222" s="26" t="s">
        <v>94</v>
      </c>
      <c r="B222" s="44" t="s">
        <v>95</v>
      </c>
      <c r="C222" s="27"/>
      <c r="D222" s="27"/>
      <c r="E222" s="21">
        <f>'[1]январь 2010г.'!C227</f>
        <v>19</v>
      </c>
      <c r="F222" s="21"/>
      <c r="G222" s="21">
        <f>'[1]январь 2010г.'!D227</f>
        <v>5</v>
      </c>
      <c r="H222" s="21">
        <v>5</v>
      </c>
      <c r="I222" s="21">
        <f>'[1]сводка 2009'!M228-'[1]сводка 2009'!L228</f>
        <v>0</v>
      </c>
      <c r="J222" s="22">
        <f>'[1]сводка 2010'!M228-'[1]сводка 2010'!L228</f>
        <v>10</v>
      </c>
      <c r="K222" s="4">
        <f t="shared" si="43"/>
        <v>10</v>
      </c>
      <c r="L222" s="22">
        <f>'[1]сводка 2009'!M228</f>
        <v>7</v>
      </c>
      <c r="M222" s="4">
        <f>'[1]сводка 2010'!M228</f>
        <v>13</v>
      </c>
      <c r="N222" s="4">
        <f t="shared" si="44"/>
        <v>6</v>
      </c>
      <c r="O222" s="21">
        <f>'[1]сводка 2009'!M228</f>
        <v>7</v>
      </c>
      <c r="P222" s="21"/>
      <c r="Q222" s="21">
        <f>'[1]сводка 2010'!M228</f>
        <v>13</v>
      </c>
      <c r="R222" s="4">
        <f t="shared" si="42"/>
        <v>68.421052631578945</v>
      </c>
      <c r="S222" s="4"/>
      <c r="T222" s="4"/>
      <c r="U222" s="4">
        <f>'[1]ожид на 2010 год'!T228</f>
        <v>13</v>
      </c>
      <c r="V222" s="4">
        <f t="shared" si="36"/>
        <v>-6</v>
      </c>
      <c r="W222" s="4">
        <f t="shared" si="35"/>
        <v>68.421052631578945</v>
      </c>
      <c r="X222" s="4"/>
      <c r="Y222" s="4">
        <f t="shared" si="37"/>
        <v>-13</v>
      </c>
      <c r="Z222" s="4" t="e">
        <f t="shared" si="38"/>
        <v>#REF!</v>
      </c>
      <c r="AA222" s="4">
        <f t="shared" si="39"/>
        <v>0</v>
      </c>
      <c r="AB222" s="4" t="e">
        <f t="shared" si="40"/>
        <v>#REF!</v>
      </c>
      <c r="AC222" s="4" t="e">
        <f t="shared" si="41"/>
        <v>#DIV/0!</v>
      </c>
    </row>
    <row r="223" spans="1:29" ht="16.5" hidden="1" customHeight="1" x14ac:dyDescent="0.2">
      <c r="A223" s="26" t="s">
        <v>96</v>
      </c>
      <c r="B223" s="44" t="s">
        <v>97</v>
      </c>
      <c r="C223" s="27"/>
      <c r="D223" s="27"/>
      <c r="E223" s="21">
        <f>'[1]январь 2010г.'!C228</f>
        <v>5.5</v>
      </c>
      <c r="F223" s="21"/>
      <c r="G223" s="21">
        <f>'[1]январь 2010г.'!D228</f>
        <v>1.5</v>
      </c>
      <c r="H223" s="21">
        <v>1.5</v>
      </c>
      <c r="I223" s="21">
        <f>'[1]сводка 2009'!M229-'[1]сводка 2009'!L229</f>
        <v>0</v>
      </c>
      <c r="J223" s="22">
        <f>'[1]сводка 2010'!M229-'[1]сводка 2010'!L229</f>
        <v>0</v>
      </c>
      <c r="K223" s="4">
        <f t="shared" si="43"/>
        <v>0</v>
      </c>
      <c r="L223" s="22">
        <f>'[1]сводка 2009'!M229</f>
        <v>3.3</v>
      </c>
      <c r="M223" s="4">
        <f>'[1]сводка 2010'!M229</f>
        <v>0.8</v>
      </c>
      <c r="N223" s="4">
        <f t="shared" si="44"/>
        <v>-2.5</v>
      </c>
      <c r="O223" s="21">
        <f>'[1]сводка 2009'!M229</f>
        <v>3.3</v>
      </c>
      <c r="P223" s="21"/>
      <c r="Q223" s="21">
        <f>'[1]сводка 2010'!M229</f>
        <v>0.8</v>
      </c>
      <c r="R223" s="4">
        <f t="shared" si="42"/>
        <v>14.545454545454547</v>
      </c>
      <c r="S223" s="4"/>
      <c r="T223" s="4"/>
      <c r="U223" s="4">
        <f>'[1]ожид на 2010 год'!T229</f>
        <v>3.8</v>
      </c>
      <c r="V223" s="4">
        <f t="shared" si="36"/>
        <v>-1.7000000000000002</v>
      </c>
      <c r="W223" s="4">
        <f t="shared" si="35"/>
        <v>69.090909090909093</v>
      </c>
      <c r="X223" s="4"/>
      <c r="Y223" s="4">
        <f t="shared" si="37"/>
        <v>-3.8</v>
      </c>
      <c r="Z223" s="4" t="e">
        <f t="shared" si="38"/>
        <v>#REF!</v>
      </c>
      <c r="AA223" s="4">
        <f t="shared" si="39"/>
        <v>0</v>
      </c>
      <c r="AB223" s="4" t="e">
        <f t="shared" si="40"/>
        <v>#REF!</v>
      </c>
      <c r="AC223" s="4" t="e">
        <f t="shared" si="41"/>
        <v>#DIV/0!</v>
      </c>
    </row>
    <row r="224" spans="1:29" ht="16.5" hidden="1" customHeight="1" x14ac:dyDescent="0.2">
      <c r="A224" s="26" t="s">
        <v>98</v>
      </c>
      <c r="B224" s="44" t="s">
        <v>168</v>
      </c>
      <c r="C224" s="27"/>
      <c r="D224" s="27"/>
      <c r="E224" s="21">
        <f>'[1]январь 2010г.'!C229</f>
        <v>0</v>
      </c>
      <c r="F224" s="21"/>
      <c r="G224" s="21">
        <f>'[1]январь 2010г.'!D229</f>
        <v>0</v>
      </c>
      <c r="H224" s="21">
        <f>H225+H226+H227</f>
        <v>0</v>
      </c>
      <c r="I224" s="21">
        <f>'[1]сводка 2009'!M230-'[1]сводка 2009'!L230</f>
        <v>0</v>
      </c>
      <c r="J224" s="22">
        <f>'[1]сводка 2010'!M230-'[1]сводка 2010'!L230</f>
        <v>0</v>
      </c>
      <c r="K224" s="4">
        <f t="shared" si="43"/>
        <v>0</v>
      </c>
      <c r="L224" s="22">
        <f>'[1]сводка 2009'!M230</f>
        <v>0</v>
      </c>
      <c r="M224" s="4">
        <f>'[1]сводка 2010'!M230</f>
        <v>30</v>
      </c>
      <c r="N224" s="4">
        <f t="shared" si="44"/>
        <v>30</v>
      </c>
      <c r="O224" s="21">
        <f>'[1]сводка 2009'!M230</f>
        <v>0</v>
      </c>
      <c r="P224" s="21"/>
      <c r="Q224" s="21">
        <f>'[1]сводка 2010'!M230</f>
        <v>30</v>
      </c>
      <c r="R224" s="4" t="e">
        <f t="shared" si="42"/>
        <v>#DIV/0!</v>
      </c>
      <c r="S224" s="4"/>
      <c r="T224" s="4"/>
      <c r="U224" s="4">
        <f>'[1]ожид на 2010 год'!T230</f>
        <v>30</v>
      </c>
      <c r="V224" s="4">
        <f t="shared" si="36"/>
        <v>30</v>
      </c>
      <c r="W224" s="4" t="e">
        <f t="shared" si="35"/>
        <v>#DIV/0!</v>
      </c>
      <c r="X224" s="4"/>
      <c r="Y224" s="4">
        <f t="shared" si="37"/>
        <v>-30</v>
      </c>
      <c r="Z224" s="4" t="e">
        <f t="shared" si="38"/>
        <v>#REF!</v>
      </c>
      <c r="AA224" s="4">
        <f t="shared" si="39"/>
        <v>0</v>
      </c>
      <c r="AB224" s="4" t="e">
        <f t="shared" si="40"/>
        <v>#REF!</v>
      </c>
      <c r="AC224" s="4" t="e">
        <f t="shared" si="41"/>
        <v>#DIV/0!</v>
      </c>
    </row>
    <row r="225" spans="1:29" ht="16.5" hidden="1" customHeight="1" x14ac:dyDescent="0.2">
      <c r="A225" s="26" t="s">
        <v>369</v>
      </c>
      <c r="B225" s="44" t="s">
        <v>370</v>
      </c>
      <c r="C225" s="27"/>
      <c r="D225" s="27"/>
      <c r="E225" s="21">
        <f>'[1]январь 2010г.'!C230</f>
        <v>0</v>
      </c>
      <c r="F225" s="21"/>
      <c r="G225" s="21">
        <f>'[1]январь 2010г.'!D230</f>
        <v>0</v>
      </c>
      <c r="H225" s="21"/>
      <c r="I225" s="21">
        <f>'[1]сводка 2009'!M231-'[1]сводка 2009'!L231</f>
        <v>0</v>
      </c>
      <c r="J225" s="22">
        <f>'[1]сводка 2010'!M231-'[1]сводка 2010'!L231</f>
        <v>0</v>
      </c>
      <c r="K225" s="4">
        <f t="shared" si="43"/>
        <v>0</v>
      </c>
      <c r="L225" s="22">
        <f>'[1]сводка 2009'!M231</f>
        <v>0</v>
      </c>
      <c r="M225" s="4">
        <f>'[1]сводка 2010'!M231</f>
        <v>0</v>
      </c>
      <c r="N225" s="4">
        <f t="shared" si="44"/>
        <v>0</v>
      </c>
      <c r="O225" s="21">
        <f>'[1]сводка 2009'!M231</f>
        <v>0</v>
      </c>
      <c r="P225" s="21"/>
      <c r="Q225" s="21">
        <f>'[1]сводка 2010'!M231</f>
        <v>0</v>
      </c>
      <c r="R225" s="4" t="e">
        <f t="shared" si="42"/>
        <v>#DIV/0!</v>
      </c>
      <c r="S225" s="4"/>
      <c r="T225" s="4"/>
      <c r="U225" s="4">
        <f>'[1]ожид на 2010 год'!T231</f>
        <v>0</v>
      </c>
      <c r="V225" s="4">
        <f t="shared" si="36"/>
        <v>0</v>
      </c>
      <c r="W225" s="4" t="e">
        <f t="shared" si="35"/>
        <v>#DIV/0!</v>
      </c>
      <c r="X225" s="4"/>
      <c r="Y225" s="4">
        <f t="shared" si="37"/>
        <v>0</v>
      </c>
      <c r="Z225" s="4" t="e">
        <f t="shared" si="38"/>
        <v>#REF!</v>
      </c>
      <c r="AA225" s="4" t="e">
        <f t="shared" si="39"/>
        <v>#DIV/0!</v>
      </c>
      <c r="AB225" s="4" t="e">
        <f t="shared" si="40"/>
        <v>#REF!</v>
      </c>
      <c r="AC225" s="4" t="e">
        <f t="shared" si="41"/>
        <v>#DIV/0!</v>
      </c>
    </row>
    <row r="226" spans="1:29" ht="33.75" hidden="1" x14ac:dyDescent="0.2">
      <c r="A226" s="26" t="s">
        <v>371</v>
      </c>
      <c r="B226" s="44" t="s">
        <v>372</v>
      </c>
      <c r="C226" s="27"/>
      <c r="D226" s="27"/>
      <c r="E226" s="21">
        <f>'[1]январь 2010г.'!C231</f>
        <v>0</v>
      </c>
      <c r="F226" s="21"/>
      <c r="G226" s="21">
        <f>'[1]январь 2010г.'!D231</f>
        <v>0</v>
      </c>
      <c r="H226" s="21"/>
      <c r="I226" s="21">
        <f>'[1]сводка 2009'!M232-'[1]сводка 2009'!L232</f>
        <v>0</v>
      </c>
      <c r="J226" s="22">
        <f>'[1]сводка 2010'!M232-'[1]сводка 2010'!L232</f>
        <v>0</v>
      </c>
      <c r="K226" s="4">
        <f t="shared" si="43"/>
        <v>0</v>
      </c>
      <c r="L226" s="22">
        <f>'[1]сводка 2009'!M232</f>
        <v>0</v>
      </c>
      <c r="M226" s="4">
        <f>'[1]сводка 2010'!M232</f>
        <v>30</v>
      </c>
      <c r="N226" s="4">
        <f t="shared" si="44"/>
        <v>30</v>
      </c>
      <c r="O226" s="21">
        <f>'[1]сводка 2009'!M232</f>
        <v>0</v>
      </c>
      <c r="P226" s="21"/>
      <c r="Q226" s="21">
        <f>'[1]сводка 2010'!M232</f>
        <v>30</v>
      </c>
      <c r="R226" s="4" t="e">
        <f t="shared" si="42"/>
        <v>#DIV/0!</v>
      </c>
      <c r="S226" s="4"/>
      <c r="T226" s="4"/>
      <c r="U226" s="4">
        <f>'[1]ожид на 2010 год'!T232</f>
        <v>30</v>
      </c>
      <c r="V226" s="4">
        <f t="shared" si="36"/>
        <v>30</v>
      </c>
      <c r="W226" s="4" t="e">
        <f t="shared" si="35"/>
        <v>#DIV/0!</v>
      </c>
      <c r="X226" s="4"/>
      <c r="Y226" s="4">
        <f t="shared" si="37"/>
        <v>-30</v>
      </c>
      <c r="Z226" s="4" t="e">
        <f t="shared" si="38"/>
        <v>#REF!</v>
      </c>
      <c r="AA226" s="4">
        <f t="shared" si="39"/>
        <v>0</v>
      </c>
      <c r="AB226" s="4" t="e">
        <f t="shared" si="40"/>
        <v>#REF!</v>
      </c>
      <c r="AC226" s="4" t="e">
        <f t="shared" si="41"/>
        <v>#DIV/0!</v>
      </c>
    </row>
    <row r="227" spans="1:29" ht="33.75" hidden="1" x14ac:dyDescent="0.2">
      <c r="A227" s="26" t="s">
        <v>373</v>
      </c>
      <c r="B227" s="44" t="s">
        <v>383</v>
      </c>
      <c r="C227" s="27"/>
      <c r="D227" s="27"/>
      <c r="E227" s="21">
        <f>'[1]январь 2010г.'!C232</f>
        <v>0</v>
      </c>
      <c r="F227" s="21"/>
      <c r="G227" s="21">
        <f>'[1]январь 2010г.'!D232</f>
        <v>0</v>
      </c>
      <c r="H227" s="21"/>
      <c r="I227" s="21">
        <f>'[1]сводка 2009'!M233-'[1]сводка 2009'!L233</f>
        <v>0</v>
      </c>
      <c r="J227" s="22">
        <f>'[1]сводка 2010'!M233-'[1]сводка 2010'!L233</f>
        <v>0</v>
      </c>
      <c r="K227" s="4">
        <f t="shared" si="43"/>
        <v>0</v>
      </c>
      <c r="L227" s="22">
        <f>'[1]сводка 2009'!M233</f>
        <v>0</v>
      </c>
      <c r="M227" s="4">
        <f>'[1]сводка 2010'!M233</f>
        <v>0</v>
      </c>
      <c r="N227" s="4">
        <f t="shared" si="44"/>
        <v>0</v>
      </c>
      <c r="O227" s="21">
        <f>'[1]сводка 2009'!M233</f>
        <v>0</v>
      </c>
      <c r="P227" s="21"/>
      <c r="Q227" s="21">
        <f>'[1]сводка 2010'!M233</f>
        <v>0</v>
      </c>
      <c r="R227" s="4" t="e">
        <f t="shared" si="42"/>
        <v>#DIV/0!</v>
      </c>
      <c r="S227" s="4"/>
      <c r="T227" s="4"/>
      <c r="U227" s="4">
        <f>'[1]ожид на 2010 год'!T233</f>
        <v>0</v>
      </c>
      <c r="V227" s="4">
        <f t="shared" si="36"/>
        <v>0</v>
      </c>
      <c r="W227" s="4" t="e">
        <f t="shared" si="35"/>
        <v>#DIV/0!</v>
      </c>
      <c r="X227" s="4"/>
      <c r="Y227" s="4">
        <f t="shared" si="37"/>
        <v>0</v>
      </c>
      <c r="Z227" s="4" t="e">
        <f t="shared" si="38"/>
        <v>#REF!</v>
      </c>
      <c r="AA227" s="4" t="e">
        <f t="shared" si="39"/>
        <v>#DIV/0!</v>
      </c>
      <c r="AB227" s="4" t="e">
        <f t="shared" si="40"/>
        <v>#REF!</v>
      </c>
      <c r="AC227" s="4" t="e">
        <f t="shared" si="41"/>
        <v>#DIV/0!</v>
      </c>
    </row>
    <row r="228" spans="1:29" ht="22.5" hidden="1" x14ac:dyDescent="0.2">
      <c r="A228" s="26" t="s">
        <v>99</v>
      </c>
      <c r="B228" s="44" t="s">
        <v>100</v>
      </c>
      <c r="C228" s="27"/>
      <c r="D228" s="27"/>
      <c r="E228" s="21">
        <f>'[1]январь 2010г.'!C233</f>
        <v>0</v>
      </c>
      <c r="F228" s="21"/>
      <c r="G228" s="21">
        <f>'[1]январь 2010г.'!D233</f>
        <v>0</v>
      </c>
      <c r="H228" s="21">
        <f>H229+H230+H231</f>
        <v>0</v>
      </c>
      <c r="I228" s="21">
        <f>'[1]сводка 2009'!M234-'[1]сводка 2009'!L234</f>
        <v>0</v>
      </c>
      <c r="J228" s="22">
        <f>'[1]сводка 2010'!M234-'[1]сводка 2010'!L234</f>
        <v>0</v>
      </c>
      <c r="K228" s="4">
        <f t="shared" si="43"/>
        <v>0</v>
      </c>
      <c r="L228" s="22">
        <f>'[1]сводка 2009'!M234</f>
        <v>0</v>
      </c>
      <c r="M228" s="4">
        <f>'[1]сводка 2010'!M234</f>
        <v>0</v>
      </c>
      <c r="N228" s="4">
        <f t="shared" si="44"/>
        <v>0</v>
      </c>
      <c r="O228" s="21">
        <f>'[1]сводка 2009'!M234</f>
        <v>0</v>
      </c>
      <c r="P228" s="21"/>
      <c r="Q228" s="21">
        <f>'[1]сводка 2010'!M234</f>
        <v>0</v>
      </c>
      <c r="R228" s="4" t="e">
        <f t="shared" si="42"/>
        <v>#DIV/0!</v>
      </c>
      <c r="S228" s="4"/>
      <c r="T228" s="4"/>
      <c r="U228" s="4">
        <f>'[1]ожид на 2010 год'!T234</f>
        <v>0</v>
      </c>
      <c r="V228" s="4">
        <f t="shared" si="36"/>
        <v>0</v>
      </c>
      <c r="W228" s="4" t="e">
        <f t="shared" si="35"/>
        <v>#DIV/0!</v>
      </c>
      <c r="X228" s="4"/>
      <c r="Y228" s="4">
        <f t="shared" si="37"/>
        <v>0</v>
      </c>
      <c r="Z228" s="4" t="e">
        <f t="shared" si="38"/>
        <v>#REF!</v>
      </c>
      <c r="AA228" s="4" t="e">
        <f t="shared" si="39"/>
        <v>#DIV/0!</v>
      </c>
      <c r="AB228" s="4" t="e">
        <f t="shared" si="40"/>
        <v>#REF!</v>
      </c>
      <c r="AC228" s="4" t="e">
        <f t="shared" si="41"/>
        <v>#DIV/0!</v>
      </c>
    </row>
    <row r="229" spans="1:29" ht="16.5" hidden="1" customHeight="1" x14ac:dyDescent="0.2">
      <c r="A229" s="26" t="s">
        <v>384</v>
      </c>
      <c r="B229" s="44" t="s">
        <v>494</v>
      </c>
      <c r="C229" s="27"/>
      <c r="D229" s="27"/>
      <c r="E229" s="21">
        <f>'[1]январь 2010г.'!C234</f>
        <v>0</v>
      </c>
      <c r="F229" s="21"/>
      <c r="G229" s="21">
        <f>'[1]январь 2010г.'!D234</f>
        <v>0</v>
      </c>
      <c r="H229" s="21"/>
      <c r="I229" s="21">
        <f>'[1]сводка 2009'!M235-'[1]сводка 2009'!L235</f>
        <v>0</v>
      </c>
      <c r="J229" s="22">
        <f>'[1]сводка 2010'!M235-'[1]сводка 2010'!L235</f>
        <v>0</v>
      </c>
      <c r="K229" s="4">
        <f t="shared" si="43"/>
        <v>0</v>
      </c>
      <c r="L229" s="22">
        <f>'[1]сводка 2009'!M235</f>
        <v>0</v>
      </c>
      <c r="M229" s="4">
        <f>'[1]сводка 2010'!M235</f>
        <v>0</v>
      </c>
      <c r="N229" s="4">
        <f t="shared" si="44"/>
        <v>0</v>
      </c>
      <c r="O229" s="21">
        <f>'[1]сводка 2009'!M235</f>
        <v>0</v>
      </c>
      <c r="P229" s="21"/>
      <c r="Q229" s="21">
        <f>'[1]сводка 2010'!M235</f>
        <v>0</v>
      </c>
      <c r="R229" s="4" t="e">
        <f t="shared" si="42"/>
        <v>#DIV/0!</v>
      </c>
      <c r="S229" s="4"/>
      <c r="T229" s="4"/>
      <c r="U229" s="4">
        <f>'[1]ожид на 2010 год'!T235</f>
        <v>0</v>
      </c>
      <c r="V229" s="4">
        <f t="shared" si="36"/>
        <v>0</v>
      </c>
      <c r="W229" s="4" t="e">
        <f t="shared" si="35"/>
        <v>#DIV/0!</v>
      </c>
      <c r="X229" s="4"/>
      <c r="Y229" s="4">
        <f t="shared" si="37"/>
        <v>0</v>
      </c>
      <c r="Z229" s="4" t="e">
        <f t="shared" si="38"/>
        <v>#REF!</v>
      </c>
      <c r="AA229" s="4" t="e">
        <f t="shared" si="39"/>
        <v>#DIV/0!</v>
      </c>
      <c r="AB229" s="4" t="e">
        <f t="shared" si="40"/>
        <v>#REF!</v>
      </c>
      <c r="AC229" s="4" t="e">
        <f t="shared" si="41"/>
        <v>#DIV/0!</v>
      </c>
    </row>
    <row r="230" spans="1:29" ht="16.5" hidden="1" customHeight="1" x14ac:dyDescent="0.2">
      <c r="A230" s="26" t="s">
        <v>495</v>
      </c>
      <c r="B230" s="44" t="s">
        <v>496</v>
      </c>
      <c r="C230" s="27"/>
      <c r="D230" s="27"/>
      <c r="E230" s="21">
        <f>'[1]январь 2010г.'!C235</f>
        <v>0</v>
      </c>
      <c r="F230" s="21"/>
      <c r="G230" s="21">
        <f>'[1]январь 2010г.'!D235</f>
        <v>0</v>
      </c>
      <c r="H230" s="21"/>
      <c r="I230" s="21">
        <f>'[1]сводка 2009'!M236-'[1]сводка 2009'!L236</f>
        <v>0</v>
      </c>
      <c r="J230" s="22">
        <f>'[1]сводка 2010'!M236-'[1]сводка 2010'!L236</f>
        <v>0</v>
      </c>
      <c r="K230" s="4">
        <f t="shared" si="43"/>
        <v>0</v>
      </c>
      <c r="L230" s="22">
        <f>'[1]сводка 2009'!M236</f>
        <v>0</v>
      </c>
      <c r="M230" s="4">
        <f>'[1]сводка 2010'!M236</f>
        <v>0</v>
      </c>
      <c r="N230" s="4">
        <f t="shared" si="44"/>
        <v>0</v>
      </c>
      <c r="O230" s="21">
        <f>'[1]сводка 2009'!M236</f>
        <v>0</v>
      </c>
      <c r="P230" s="21"/>
      <c r="Q230" s="21">
        <f>'[1]сводка 2010'!M236</f>
        <v>0</v>
      </c>
      <c r="R230" s="4" t="e">
        <f t="shared" si="42"/>
        <v>#DIV/0!</v>
      </c>
      <c r="S230" s="4"/>
      <c r="T230" s="4"/>
      <c r="U230" s="4">
        <f>'[1]ожид на 2010 год'!T236</f>
        <v>0</v>
      </c>
      <c r="V230" s="4">
        <f t="shared" si="36"/>
        <v>0</v>
      </c>
      <c r="W230" s="4" t="e">
        <f t="shared" si="35"/>
        <v>#DIV/0!</v>
      </c>
      <c r="X230" s="4"/>
      <c r="Y230" s="4">
        <f t="shared" si="37"/>
        <v>0</v>
      </c>
      <c r="Z230" s="4" t="e">
        <f t="shared" si="38"/>
        <v>#REF!</v>
      </c>
      <c r="AA230" s="4" t="e">
        <f t="shared" si="39"/>
        <v>#DIV/0!</v>
      </c>
      <c r="AB230" s="4" t="e">
        <f t="shared" si="40"/>
        <v>#REF!</v>
      </c>
      <c r="AC230" s="4" t="e">
        <f t="shared" si="41"/>
        <v>#DIV/0!</v>
      </c>
    </row>
    <row r="231" spans="1:29" ht="16.5" hidden="1" customHeight="1" x14ac:dyDescent="0.2">
      <c r="A231" s="26" t="s">
        <v>497</v>
      </c>
      <c r="B231" s="44" t="s">
        <v>458</v>
      </c>
      <c r="C231" s="27"/>
      <c r="D231" s="27"/>
      <c r="E231" s="21">
        <f>'[1]январь 2010г.'!C236</f>
        <v>0</v>
      </c>
      <c r="F231" s="21"/>
      <c r="G231" s="21">
        <f>'[1]январь 2010г.'!D236</f>
        <v>0</v>
      </c>
      <c r="H231" s="21"/>
      <c r="I231" s="21">
        <f>'[1]сводка 2009'!M237-'[1]сводка 2009'!L237</f>
        <v>0</v>
      </c>
      <c r="J231" s="22">
        <f>'[1]сводка 2010'!M237-'[1]сводка 2010'!L237</f>
        <v>0</v>
      </c>
      <c r="K231" s="4">
        <f t="shared" si="43"/>
        <v>0</v>
      </c>
      <c r="L231" s="22">
        <f>'[1]сводка 2009'!M237</f>
        <v>0</v>
      </c>
      <c r="M231" s="4">
        <f>'[1]сводка 2010'!M237</f>
        <v>0</v>
      </c>
      <c r="N231" s="4">
        <f t="shared" si="44"/>
        <v>0</v>
      </c>
      <c r="O231" s="21">
        <f>'[1]сводка 2009'!M237</f>
        <v>0</v>
      </c>
      <c r="P231" s="21"/>
      <c r="Q231" s="21">
        <f>'[1]сводка 2010'!M237</f>
        <v>0</v>
      </c>
      <c r="R231" s="4" t="e">
        <f t="shared" si="42"/>
        <v>#DIV/0!</v>
      </c>
      <c r="S231" s="4"/>
      <c r="T231" s="4"/>
      <c r="U231" s="4">
        <f>'[1]ожид на 2010 год'!T237</f>
        <v>0</v>
      </c>
      <c r="V231" s="4">
        <f t="shared" si="36"/>
        <v>0</v>
      </c>
      <c r="W231" s="4" t="e">
        <f t="shared" si="35"/>
        <v>#DIV/0!</v>
      </c>
      <c r="X231" s="4">
        <f>X233+X234</f>
        <v>0</v>
      </c>
      <c r="Y231" s="4">
        <f t="shared" si="37"/>
        <v>0</v>
      </c>
      <c r="Z231" s="4" t="e">
        <f t="shared" si="38"/>
        <v>#REF!</v>
      </c>
      <c r="AA231" s="4" t="e">
        <f t="shared" si="39"/>
        <v>#DIV/0!</v>
      </c>
      <c r="AB231" s="4" t="e">
        <f t="shared" si="40"/>
        <v>#REF!</v>
      </c>
      <c r="AC231" s="4" t="e">
        <f t="shared" si="41"/>
        <v>#DIV/0!</v>
      </c>
    </row>
    <row r="232" spans="1:29" ht="33.75" hidden="1" x14ac:dyDescent="0.2">
      <c r="A232" s="26" t="s">
        <v>101</v>
      </c>
      <c r="B232" s="44" t="s">
        <v>102</v>
      </c>
      <c r="C232" s="27"/>
      <c r="D232" s="27"/>
      <c r="E232" s="21">
        <f>'[1]январь 2010г.'!C237</f>
        <v>280</v>
      </c>
      <c r="F232" s="21"/>
      <c r="G232" s="21">
        <f>'[1]январь 2010г.'!D237</f>
        <v>64</v>
      </c>
      <c r="H232" s="21">
        <v>32</v>
      </c>
      <c r="I232" s="21">
        <f>'[1]сводка 2009'!M238-'[1]сводка 2009'!L238</f>
        <v>61.5</v>
      </c>
      <c r="J232" s="22">
        <f>'[1]сводка 2010'!M238-'[1]сводка 2010'!L238</f>
        <v>37.600000000000023</v>
      </c>
      <c r="K232" s="4">
        <f t="shared" si="43"/>
        <v>-23.899999999999977</v>
      </c>
      <c r="L232" s="22">
        <f>'[1]сводка 2009'!M238</f>
        <v>367.7</v>
      </c>
      <c r="M232" s="4">
        <f>'[1]сводка 2010'!M238</f>
        <v>313.8</v>
      </c>
      <c r="N232" s="4">
        <f t="shared" si="44"/>
        <v>-53.899999999999977</v>
      </c>
      <c r="O232" s="21">
        <f>'[1]сводка 2009'!M238</f>
        <v>367.7</v>
      </c>
      <c r="P232" s="21"/>
      <c r="Q232" s="21">
        <f>'[1]сводка 2010'!M238</f>
        <v>313.8</v>
      </c>
      <c r="R232" s="4">
        <f t="shared" si="42"/>
        <v>112.07142857142858</v>
      </c>
      <c r="S232" s="4"/>
      <c r="T232" s="4"/>
      <c r="U232" s="4">
        <f>'[1]ожид на 2010 год'!T238</f>
        <v>340.2</v>
      </c>
      <c r="V232" s="4">
        <f t="shared" si="36"/>
        <v>60.199999999999989</v>
      </c>
      <c r="W232" s="4">
        <f t="shared" si="35"/>
        <v>121.49999999999999</v>
      </c>
      <c r="X232" s="4"/>
      <c r="Y232" s="4">
        <f t="shared" si="37"/>
        <v>-340.2</v>
      </c>
      <c r="Z232" s="4" t="e">
        <f t="shared" si="38"/>
        <v>#REF!</v>
      </c>
      <c r="AA232" s="4">
        <f t="shared" si="39"/>
        <v>0</v>
      </c>
      <c r="AB232" s="4" t="e">
        <f t="shared" si="40"/>
        <v>#REF!</v>
      </c>
      <c r="AC232" s="4" t="e">
        <f t="shared" si="41"/>
        <v>#DIV/0!</v>
      </c>
    </row>
    <row r="233" spans="1:29" ht="22.5" hidden="1" x14ac:dyDescent="0.2">
      <c r="A233" s="26" t="s">
        <v>103</v>
      </c>
      <c r="B233" s="44" t="s">
        <v>104</v>
      </c>
      <c r="C233" s="27"/>
      <c r="D233" s="27"/>
      <c r="E233" s="21">
        <v>1306.5999999999999</v>
      </c>
      <c r="F233" s="21"/>
      <c r="G233" s="21">
        <f>'[1]январь 2010г.'!D238</f>
        <v>217</v>
      </c>
      <c r="H233" s="21">
        <v>100</v>
      </c>
      <c r="I233" s="21">
        <f>'[1]сводка 2009'!M239-'[1]сводка 2009'!L239</f>
        <v>108.79999999999995</v>
      </c>
      <c r="J233" s="22">
        <f>'[1]сводка 2010'!M239-'[1]сводка 2010'!L239</f>
        <v>100.29999999999995</v>
      </c>
      <c r="K233" s="4">
        <f t="shared" si="43"/>
        <v>-8.5</v>
      </c>
      <c r="L233" s="22">
        <f>'[1]сводка 2009'!M239</f>
        <v>675.19999999999993</v>
      </c>
      <c r="M233" s="4">
        <f>'[1]сводка 2010'!M239</f>
        <v>729</v>
      </c>
      <c r="N233" s="4">
        <f t="shared" si="44"/>
        <v>53.800000000000068</v>
      </c>
      <c r="O233" s="21">
        <f>'[1]сводка 2009'!M239</f>
        <v>675.19999999999993</v>
      </c>
      <c r="P233" s="21"/>
      <c r="Q233" s="21">
        <f>'[1]сводка 2010'!M239</f>
        <v>729</v>
      </c>
      <c r="R233" s="4">
        <f t="shared" si="42"/>
        <v>55.793662941986845</v>
      </c>
      <c r="S233" s="4"/>
      <c r="T233" s="4"/>
      <c r="U233" s="4">
        <f>'[1]ожид на 2010 год'!T239</f>
        <v>828.7</v>
      </c>
      <c r="V233" s="4">
        <f t="shared" si="36"/>
        <v>-477.89999999999986</v>
      </c>
      <c r="W233" s="4">
        <f t="shared" si="35"/>
        <v>63.424154293586412</v>
      </c>
      <c r="X233" s="4"/>
      <c r="Y233" s="4">
        <f t="shared" si="37"/>
        <v>-828.7</v>
      </c>
      <c r="Z233" s="4" t="e">
        <f t="shared" si="38"/>
        <v>#REF!</v>
      </c>
      <c r="AA233" s="4">
        <f t="shared" si="39"/>
        <v>0</v>
      </c>
      <c r="AB233" s="4" t="e">
        <f t="shared" si="40"/>
        <v>#REF!</v>
      </c>
      <c r="AC233" s="4" t="e">
        <f t="shared" si="41"/>
        <v>#DIV/0!</v>
      </c>
    </row>
    <row r="234" spans="1:29" ht="45" hidden="1" x14ac:dyDescent="0.2">
      <c r="A234" s="26" t="s">
        <v>459</v>
      </c>
      <c r="B234" s="44" t="s">
        <v>512</v>
      </c>
      <c r="C234" s="27"/>
      <c r="D234" s="27"/>
      <c r="E234" s="21">
        <f>'[1]январь 2010г.'!C239</f>
        <v>0</v>
      </c>
      <c r="F234" s="21"/>
      <c r="G234" s="21">
        <f>'[1]январь 2010г.'!D239</f>
        <v>0</v>
      </c>
      <c r="H234" s="21">
        <v>0</v>
      </c>
      <c r="I234" s="21">
        <f>'[1]сводка 2009'!M240-'[1]сводка 2009'!L240</f>
        <v>0</v>
      </c>
      <c r="J234" s="22">
        <f>'[1]сводка 2010'!M240-'[1]сводка 2010'!L240</f>
        <v>0</v>
      </c>
      <c r="K234" s="4">
        <f t="shared" si="43"/>
        <v>0</v>
      </c>
      <c r="L234" s="22">
        <f>'[1]сводка 2009'!M240</f>
        <v>0</v>
      </c>
      <c r="M234" s="4">
        <f>'[1]сводка 2010'!M240</f>
        <v>0</v>
      </c>
      <c r="N234" s="4">
        <f t="shared" si="44"/>
        <v>0</v>
      </c>
      <c r="O234" s="21">
        <f>'[1]сводка 2009'!M240</f>
        <v>0</v>
      </c>
      <c r="P234" s="21"/>
      <c r="Q234" s="21">
        <f>'[1]сводка 2010'!M240</f>
        <v>0</v>
      </c>
      <c r="R234" s="4" t="e">
        <f t="shared" si="42"/>
        <v>#DIV/0!</v>
      </c>
      <c r="S234" s="4"/>
      <c r="T234" s="4"/>
      <c r="U234" s="4">
        <f>'[1]ожид на 2010 год'!T240</f>
        <v>0</v>
      </c>
      <c r="V234" s="4">
        <f t="shared" si="36"/>
        <v>0</v>
      </c>
      <c r="W234" s="4" t="e">
        <f t="shared" si="35"/>
        <v>#DIV/0!</v>
      </c>
      <c r="X234" s="4"/>
      <c r="Y234" s="4">
        <f t="shared" si="37"/>
        <v>0</v>
      </c>
      <c r="Z234" s="4" t="e">
        <f t="shared" si="38"/>
        <v>#REF!</v>
      </c>
      <c r="AA234" s="4" t="e">
        <f t="shared" si="39"/>
        <v>#DIV/0!</v>
      </c>
      <c r="AB234" s="4" t="e">
        <f t="shared" si="40"/>
        <v>#REF!</v>
      </c>
      <c r="AC234" s="4" t="e">
        <f t="shared" si="41"/>
        <v>#DIV/0!</v>
      </c>
    </row>
    <row r="235" spans="1:29" ht="16.5" hidden="1" customHeight="1" x14ac:dyDescent="0.2">
      <c r="A235" s="26" t="s">
        <v>169</v>
      </c>
      <c r="B235" s="44" t="s">
        <v>542</v>
      </c>
      <c r="C235" s="27"/>
      <c r="D235" s="27"/>
      <c r="E235" s="21">
        <f>'[1]январь 2010г.'!C240</f>
        <v>0</v>
      </c>
      <c r="F235" s="21"/>
      <c r="G235" s="21">
        <f>'[1]январь 2010г.'!D240</f>
        <v>0</v>
      </c>
      <c r="H235" s="21">
        <f>H236+H237+H238</f>
        <v>0</v>
      </c>
      <c r="I235" s="21">
        <f>'[1]сводка 2009'!M241-'[1]сводка 2009'!L241</f>
        <v>0</v>
      </c>
      <c r="J235" s="22">
        <f>'[1]сводка 2010'!M241-'[1]сводка 2010'!L241</f>
        <v>0</v>
      </c>
      <c r="K235" s="4">
        <f t="shared" si="43"/>
        <v>0</v>
      </c>
      <c r="L235" s="22">
        <f>'[1]сводка 2009'!M241</f>
        <v>0</v>
      </c>
      <c r="M235" s="4">
        <f>'[1]сводка 2010'!M241</f>
        <v>0</v>
      </c>
      <c r="N235" s="4">
        <f t="shared" si="44"/>
        <v>0</v>
      </c>
      <c r="O235" s="21">
        <f>'[1]сводка 2009'!M241</f>
        <v>0</v>
      </c>
      <c r="P235" s="21"/>
      <c r="Q235" s="21">
        <f>'[1]сводка 2010'!M241</f>
        <v>0</v>
      </c>
      <c r="R235" s="4" t="e">
        <f t="shared" si="42"/>
        <v>#DIV/0!</v>
      </c>
      <c r="S235" s="4"/>
      <c r="T235" s="4"/>
      <c r="U235" s="4">
        <f>'[1]ожид на 2010 год'!T241</f>
        <v>0</v>
      </c>
      <c r="V235" s="4">
        <f t="shared" si="36"/>
        <v>0</v>
      </c>
      <c r="W235" s="4" t="e">
        <f t="shared" si="35"/>
        <v>#DIV/0!</v>
      </c>
      <c r="X235" s="4">
        <f>X237+X238</f>
        <v>0</v>
      </c>
      <c r="Y235" s="4">
        <f t="shared" si="37"/>
        <v>0</v>
      </c>
      <c r="Z235" s="4" t="e">
        <f t="shared" si="38"/>
        <v>#REF!</v>
      </c>
      <c r="AA235" s="4" t="e">
        <f t="shared" si="39"/>
        <v>#DIV/0!</v>
      </c>
      <c r="AB235" s="4" t="e">
        <f t="shared" si="40"/>
        <v>#REF!</v>
      </c>
      <c r="AC235" s="4" t="e">
        <f t="shared" si="41"/>
        <v>#DIV/0!</v>
      </c>
    </row>
    <row r="236" spans="1:29" ht="33.75" hidden="1" x14ac:dyDescent="0.2">
      <c r="A236" s="26" t="s">
        <v>543</v>
      </c>
      <c r="B236" s="44" t="s">
        <v>476</v>
      </c>
      <c r="C236" s="27"/>
      <c r="D236" s="27"/>
      <c r="E236" s="21">
        <f>'[1]январь 2010г.'!C241</f>
        <v>0</v>
      </c>
      <c r="F236" s="21"/>
      <c r="G236" s="21">
        <f>'[1]январь 2010г.'!D241</f>
        <v>0</v>
      </c>
      <c r="H236" s="21"/>
      <c r="I236" s="21">
        <f>'[1]сводка 2009'!M242-'[1]сводка 2009'!L242</f>
        <v>0</v>
      </c>
      <c r="J236" s="22">
        <f>'[1]сводка 2010'!M242-'[1]сводка 2010'!L242</f>
        <v>0</v>
      </c>
      <c r="K236" s="4">
        <f t="shared" si="43"/>
        <v>0</v>
      </c>
      <c r="L236" s="22">
        <f>'[1]сводка 2009'!M242</f>
        <v>0</v>
      </c>
      <c r="M236" s="4">
        <f>'[1]сводка 2010'!M242</f>
        <v>0</v>
      </c>
      <c r="N236" s="4">
        <f t="shared" si="44"/>
        <v>0</v>
      </c>
      <c r="O236" s="21">
        <f>'[1]сводка 2009'!M242</f>
        <v>0</v>
      </c>
      <c r="P236" s="21"/>
      <c r="Q236" s="21">
        <f>'[1]сводка 2010'!M242</f>
        <v>0</v>
      </c>
      <c r="R236" s="4" t="e">
        <f t="shared" si="42"/>
        <v>#DIV/0!</v>
      </c>
      <c r="S236" s="4"/>
      <c r="T236" s="4"/>
      <c r="U236" s="4">
        <f>'[1]ожид на 2010 год'!T242</f>
        <v>0</v>
      </c>
      <c r="V236" s="4">
        <f t="shared" si="36"/>
        <v>0</v>
      </c>
      <c r="W236" s="4" t="e">
        <f t="shared" si="35"/>
        <v>#DIV/0!</v>
      </c>
      <c r="X236" s="4"/>
      <c r="Y236" s="4">
        <f t="shared" si="37"/>
        <v>0</v>
      </c>
      <c r="Z236" s="4" t="e">
        <f t="shared" si="38"/>
        <v>#REF!</v>
      </c>
      <c r="AA236" s="4" t="e">
        <f t="shared" si="39"/>
        <v>#DIV/0!</v>
      </c>
      <c r="AB236" s="4" t="e">
        <f t="shared" si="40"/>
        <v>#REF!</v>
      </c>
      <c r="AC236" s="4" t="e">
        <f t="shared" si="41"/>
        <v>#DIV/0!</v>
      </c>
    </row>
    <row r="237" spans="1:29" ht="16.5" hidden="1" customHeight="1" x14ac:dyDescent="0.2">
      <c r="A237" s="26" t="s">
        <v>477</v>
      </c>
      <c r="B237" s="44" t="s">
        <v>478</v>
      </c>
      <c r="C237" s="27"/>
      <c r="D237" s="27"/>
      <c r="E237" s="21">
        <f>'[1]январь 2010г.'!C242</f>
        <v>0</v>
      </c>
      <c r="F237" s="21"/>
      <c r="G237" s="21">
        <f>'[1]январь 2010г.'!D242</f>
        <v>0</v>
      </c>
      <c r="H237" s="21"/>
      <c r="I237" s="21">
        <f>'[1]сводка 2009'!M243-'[1]сводка 2009'!L243</f>
        <v>0</v>
      </c>
      <c r="J237" s="22">
        <f>'[1]сводка 2010'!M243-'[1]сводка 2010'!L243</f>
        <v>0</v>
      </c>
      <c r="K237" s="4">
        <f t="shared" si="43"/>
        <v>0</v>
      </c>
      <c r="L237" s="22">
        <f>'[1]сводка 2009'!M243</f>
        <v>0</v>
      </c>
      <c r="M237" s="4">
        <f>'[1]сводка 2010'!M243</f>
        <v>0</v>
      </c>
      <c r="N237" s="4">
        <f t="shared" si="44"/>
        <v>0</v>
      </c>
      <c r="O237" s="21">
        <f>'[1]сводка 2009'!M243</f>
        <v>0</v>
      </c>
      <c r="P237" s="21"/>
      <c r="Q237" s="21">
        <f>'[1]сводка 2010'!M243</f>
        <v>0</v>
      </c>
      <c r="R237" s="4" t="e">
        <f t="shared" si="42"/>
        <v>#DIV/0!</v>
      </c>
      <c r="S237" s="4"/>
      <c r="T237" s="4"/>
      <c r="U237" s="4">
        <f>'[1]ожид на 2010 год'!T243</f>
        <v>0</v>
      </c>
      <c r="V237" s="4">
        <f t="shared" si="36"/>
        <v>0</v>
      </c>
      <c r="W237" s="4" t="e">
        <f t="shared" si="35"/>
        <v>#DIV/0!</v>
      </c>
      <c r="X237" s="4"/>
      <c r="Y237" s="4">
        <f t="shared" si="37"/>
        <v>0</v>
      </c>
      <c r="Z237" s="4" t="e">
        <f t="shared" si="38"/>
        <v>#REF!</v>
      </c>
      <c r="AA237" s="4" t="e">
        <f t="shared" si="39"/>
        <v>#DIV/0!</v>
      </c>
      <c r="AB237" s="4" t="e">
        <f t="shared" si="40"/>
        <v>#REF!</v>
      </c>
      <c r="AC237" s="4" t="e">
        <f t="shared" si="41"/>
        <v>#DIV/0!</v>
      </c>
    </row>
    <row r="238" spans="1:29" ht="33.75" hidden="1" x14ac:dyDescent="0.2">
      <c r="A238" s="26" t="s">
        <v>479</v>
      </c>
      <c r="B238" s="44" t="s">
        <v>114</v>
      </c>
      <c r="C238" s="27"/>
      <c r="D238" s="27"/>
      <c r="E238" s="21">
        <f>'[1]январь 2010г.'!C243</f>
        <v>0</v>
      </c>
      <c r="F238" s="21"/>
      <c r="G238" s="21">
        <f>'[1]январь 2010г.'!D243</f>
        <v>0</v>
      </c>
      <c r="H238" s="21"/>
      <c r="I238" s="21">
        <f>'[1]сводка 2009'!M244-'[1]сводка 2009'!L244</f>
        <v>0</v>
      </c>
      <c r="J238" s="22">
        <f>'[1]сводка 2010'!M244-'[1]сводка 2010'!L244</f>
        <v>0</v>
      </c>
      <c r="K238" s="4">
        <f t="shared" si="43"/>
        <v>0</v>
      </c>
      <c r="L238" s="22">
        <f>'[1]сводка 2009'!M244</f>
        <v>0</v>
      </c>
      <c r="M238" s="4">
        <f>'[1]сводка 2010'!M244</f>
        <v>0</v>
      </c>
      <c r="N238" s="4">
        <f t="shared" si="44"/>
        <v>0</v>
      </c>
      <c r="O238" s="21">
        <f>'[1]сводка 2009'!M244</f>
        <v>0</v>
      </c>
      <c r="P238" s="21"/>
      <c r="Q238" s="21">
        <f>'[1]сводка 2010'!M244</f>
        <v>0</v>
      </c>
      <c r="R238" s="4" t="e">
        <f t="shared" si="42"/>
        <v>#DIV/0!</v>
      </c>
      <c r="S238" s="4"/>
      <c r="T238" s="4"/>
      <c r="U238" s="4">
        <f>'[1]ожид на 2010 год'!T244</f>
        <v>0</v>
      </c>
      <c r="V238" s="4">
        <f t="shared" si="36"/>
        <v>0</v>
      </c>
      <c r="W238" s="4" t="e">
        <f t="shared" si="35"/>
        <v>#DIV/0!</v>
      </c>
      <c r="X238" s="4"/>
      <c r="Y238" s="4">
        <f t="shared" si="37"/>
        <v>0</v>
      </c>
      <c r="Z238" s="4" t="e">
        <f t="shared" si="38"/>
        <v>#REF!</v>
      </c>
      <c r="AA238" s="4" t="e">
        <f t="shared" si="39"/>
        <v>#DIV/0!</v>
      </c>
      <c r="AB238" s="4" t="e">
        <f t="shared" si="40"/>
        <v>#REF!</v>
      </c>
      <c r="AC238" s="4" t="e">
        <f t="shared" si="41"/>
        <v>#DIV/0!</v>
      </c>
    </row>
    <row r="239" spans="1:29" ht="33.75" hidden="1" x14ac:dyDescent="0.2">
      <c r="A239" s="26" t="s">
        <v>115</v>
      </c>
      <c r="B239" s="44" t="s">
        <v>116</v>
      </c>
      <c r="C239" s="27"/>
      <c r="D239" s="27"/>
      <c r="E239" s="21">
        <f>E241</f>
        <v>0</v>
      </c>
      <c r="F239" s="21"/>
      <c r="G239" s="21">
        <f>'[1]январь 2010г.'!D244</f>
        <v>0</v>
      </c>
      <c r="H239" s="21">
        <f>H240+H241+H242</f>
        <v>0</v>
      </c>
      <c r="I239" s="21">
        <f>'[1]сводка 2009'!M245-'[1]сводка 2009'!L245</f>
        <v>0</v>
      </c>
      <c r="J239" s="22">
        <f>'[1]сводка 2010'!M245-'[1]сводка 2010'!L245</f>
        <v>0</v>
      </c>
      <c r="K239" s="4">
        <f t="shared" si="43"/>
        <v>0</v>
      </c>
      <c r="L239" s="22">
        <f>'[1]сводка 2009'!M245</f>
        <v>41.8</v>
      </c>
      <c r="M239" s="4">
        <f>'[1]сводка 2010'!M245</f>
        <v>3.9</v>
      </c>
      <c r="N239" s="4">
        <f t="shared" si="44"/>
        <v>-37.9</v>
      </c>
      <c r="O239" s="21">
        <f>'[1]сводка 2009'!M245</f>
        <v>41.8</v>
      </c>
      <c r="P239" s="21"/>
      <c r="Q239" s="21">
        <f>'[1]сводка 2010'!M245</f>
        <v>3.9</v>
      </c>
      <c r="R239" s="4" t="e">
        <f t="shared" si="42"/>
        <v>#DIV/0!</v>
      </c>
      <c r="S239" s="4"/>
      <c r="T239" s="4"/>
      <c r="U239" s="4">
        <f>'[1]ожид на 2010 год'!T245</f>
        <v>3.9</v>
      </c>
      <c r="V239" s="4">
        <f t="shared" si="36"/>
        <v>3.9</v>
      </c>
      <c r="W239" s="4" t="e">
        <f t="shared" si="35"/>
        <v>#DIV/0!</v>
      </c>
      <c r="X239" s="4">
        <f>X241+X242</f>
        <v>0</v>
      </c>
      <c r="Y239" s="4">
        <f t="shared" si="37"/>
        <v>-3.9</v>
      </c>
      <c r="Z239" s="4" t="e">
        <f t="shared" si="38"/>
        <v>#REF!</v>
      </c>
      <c r="AA239" s="4">
        <f t="shared" si="39"/>
        <v>0</v>
      </c>
      <c r="AB239" s="4" t="e">
        <f t="shared" si="40"/>
        <v>#REF!</v>
      </c>
      <c r="AC239" s="4" t="e">
        <f t="shared" si="41"/>
        <v>#DIV/0!</v>
      </c>
    </row>
    <row r="240" spans="1:29" ht="16.5" hidden="1" customHeight="1" x14ac:dyDescent="0.2">
      <c r="A240" s="26" t="s">
        <v>117</v>
      </c>
      <c r="B240" s="44" t="s">
        <v>24</v>
      </c>
      <c r="C240" s="27"/>
      <c r="D240" s="27"/>
      <c r="E240" s="21">
        <f>'[1]январь 2010г.'!C245</f>
        <v>0</v>
      </c>
      <c r="F240" s="21"/>
      <c r="G240" s="21">
        <f>'[1]январь 2010г.'!D245</f>
        <v>0</v>
      </c>
      <c r="H240" s="21"/>
      <c r="I240" s="21">
        <f>'[1]сводка 2009'!M246-'[1]сводка 2009'!L246</f>
        <v>0</v>
      </c>
      <c r="J240" s="22">
        <f>'[1]сводка 2010'!M246-'[1]сводка 2010'!L246</f>
        <v>0</v>
      </c>
      <c r="K240" s="4">
        <f t="shared" si="43"/>
        <v>0</v>
      </c>
      <c r="L240" s="22">
        <f>'[1]сводка 2009'!M246</f>
        <v>0</v>
      </c>
      <c r="M240" s="4">
        <f>'[1]сводка 2010'!M246</f>
        <v>0</v>
      </c>
      <c r="N240" s="4">
        <f t="shared" si="44"/>
        <v>0</v>
      </c>
      <c r="O240" s="21">
        <f>'[1]сводка 2009'!M246</f>
        <v>0</v>
      </c>
      <c r="P240" s="21"/>
      <c r="Q240" s="21">
        <f>'[1]сводка 2010'!M246</f>
        <v>0</v>
      </c>
      <c r="R240" s="4" t="e">
        <f t="shared" si="42"/>
        <v>#DIV/0!</v>
      </c>
      <c r="S240" s="4"/>
      <c r="T240" s="4"/>
      <c r="U240" s="4">
        <f>'[1]ожид на 2010 год'!T246</f>
        <v>0</v>
      </c>
      <c r="V240" s="4">
        <f t="shared" si="36"/>
        <v>0</v>
      </c>
      <c r="W240" s="4" t="e">
        <f t="shared" si="35"/>
        <v>#DIV/0!</v>
      </c>
      <c r="X240" s="4"/>
      <c r="Y240" s="4">
        <f t="shared" si="37"/>
        <v>0</v>
      </c>
      <c r="Z240" s="4" t="e">
        <f t="shared" si="38"/>
        <v>#REF!</v>
      </c>
      <c r="AA240" s="4" t="e">
        <f t="shared" si="39"/>
        <v>#DIV/0!</v>
      </c>
      <c r="AB240" s="4" t="e">
        <f t="shared" si="40"/>
        <v>#REF!</v>
      </c>
      <c r="AC240" s="4" t="e">
        <f t="shared" si="41"/>
        <v>#DIV/0!</v>
      </c>
    </row>
    <row r="241" spans="1:29" ht="33.75" hidden="1" x14ac:dyDescent="0.2">
      <c r="A241" s="26" t="s">
        <v>25</v>
      </c>
      <c r="B241" s="44" t="s">
        <v>70</v>
      </c>
      <c r="C241" s="27"/>
      <c r="D241" s="27"/>
      <c r="E241" s="21">
        <f>'[1]январь 2010г.'!C246</f>
        <v>0</v>
      </c>
      <c r="F241" s="21"/>
      <c r="G241" s="21">
        <f>'[1]январь 2010г.'!D246</f>
        <v>0</v>
      </c>
      <c r="H241" s="21"/>
      <c r="I241" s="21">
        <f>'[1]сводка 2009'!M247-'[1]сводка 2009'!L247</f>
        <v>0</v>
      </c>
      <c r="J241" s="22">
        <f>'[1]сводка 2010'!M247-'[1]сводка 2010'!L247</f>
        <v>0</v>
      </c>
      <c r="K241" s="4">
        <f t="shared" si="43"/>
        <v>0</v>
      </c>
      <c r="L241" s="22">
        <f>'[1]сводка 2009'!M247</f>
        <v>41.8</v>
      </c>
      <c r="M241" s="4">
        <f>'[1]сводка 2010'!M247</f>
        <v>0.4</v>
      </c>
      <c r="N241" s="4">
        <f t="shared" si="44"/>
        <v>-41.4</v>
      </c>
      <c r="O241" s="21">
        <f>'[1]сводка 2009'!M247</f>
        <v>41.8</v>
      </c>
      <c r="P241" s="21"/>
      <c r="Q241" s="21">
        <f>'[1]сводка 2010'!M247</f>
        <v>0.4</v>
      </c>
      <c r="R241" s="4" t="e">
        <f t="shared" si="42"/>
        <v>#DIV/0!</v>
      </c>
      <c r="S241" s="4"/>
      <c r="T241" s="4"/>
      <c r="U241" s="4">
        <f>'[1]ожид на 2010 год'!T247</f>
        <v>0.4</v>
      </c>
      <c r="V241" s="4">
        <f t="shared" si="36"/>
        <v>0.4</v>
      </c>
      <c r="W241" s="4" t="e">
        <f t="shared" si="35"/>
        <v>#DIV/0!</v>
      </c>
      <c r="X241" s="4"/>
      <c r="Y241" s="4">
        <f t="shared" si="37"/>
        <v>-0.4</v>
      </c>
      <c r="Z241" s="4" t="e">
        <f t="shared" si="38"/>
        <v>#REF!</v>
      </c>
      <c r="AA241" s="4">
        <f t="shared" si="39"/>
        <v>0</v>
      </c>
      <c r="AB241" s="4" t="e">
        <f t="shared" si="40"/>
        <v>#REF!</v>
      </c>
      <c r="AC241" s="4" t="e">
        <f t="shared" si="41"/>
        <v>#DIV/0!</v>
      </c>
    </row>
    <row r="242" spans="1:29" ht="16.5" hidden="1" customHeight="1" x14ac:dyDescent="0.2">
      <c r="A242" s="26" t="s">
        <v>603</v>
      </c>
      <c r="B242" s="44" t="s">
        <v>604</v>
      </c>
      <c r="C242" s="27"/>
      <c r="D242" s="27"/>
      <c r="E242" s="21">
        <f>'[1]январь 2010г.'!C247</f>
        <v>0</v>
      </c>
      <c r="F242" s="21"/>
      <c r="G242" s="21">
        <f>'[1]январь 2010г.'!D247</f>
        <v>0</v>
      </c>
      <c r="H242" s="21"/>
      <c r="I242" s="21">
        <f>'[1]сводка 2009'!M248-'[1]сводка 2009'!L248</f>
        <v>0</v>
      </c>
      <c r="J242" s="22">
        <f>'[1]сводка 2010'!M248-'[1]сводка 2010'!L248</f>
        <v>0</v>
      </c>
      <c r="K242" s="4">
        <f t="shared" si="43"/>
        <v>0</v>
      </c>
      <c r="L242" s="22">
        <f>'[1]сводка 2009'!M248</f>
        <v>0</v>
      </c>
      <c r="M242" s="4">
        <f>'[1]сводка 2010'!M248</f>
        <v>3.5</v>
      </c>
      <c r="N242" s="4">
        <f t="shared" si="44"/>
        <v>3.5</v>
      </c>
      <c r="O242" s="21">
        <f>'[1]сводка 2009'!M248</f>
        <v>0</v>
      </c>
      <c r="P242" s="21"/>
      <c r="Q242" s="21">
        <f>'[1]сводка 2010'!M248</f>
        <v>3.5</v>
      </c>
      <c r="R242" s="4" t="e">
        <f t="shared" si="42"/>
        <v>#DIV/0!</v>
      </c>
      <c r="S242" s="4"/>
      <c r="T242" s="4"/>
      <c r="U242" s="4">
        <f>'[1]ожид на 2010 год'!T248</f>
        <v>3.5</v>
      </c>
      <c r="V242" s="4">
        <f t="shared" si="36"/>
        <v>3.5</v>
      </c>
      <c r="W242" s="4" t="e">
        <f t="shared" si="35"/>
        <v>#DIV/0!</v>
      </c>
      <c r="X242" s="4"/>
      <c r="Y242" s="4">
        <f t="shared" si="37"/>
        <v>-3.5</v>
      </c>
      <c r="Z242" s="4" t="e">
        <f t="shared" si="38"/>
        <v>#REF!</v>
      </c>
      <c r="AA242" s="4">
        <f t="shared" si="39"/>
        <v>0</v>
      </c>
      <c r="AB242" s="4" t="e">
        <f t="shared" si="40"/>
        <v>#REF!</v>
      </c>
      <c r="AC242" s="4" t="e">
        <f t="shared" si="41"/>
        <v>#DIV/0!</v>
      </c>
    </row>
    <row r="243" spans="1:29" ht="22.5" hidden="1" x14ac:dyDescent="0.2">
      <c r="A243" s="26" t="s">
        <v>395</v>
      </c>
      <c r="B243" s="44" t="s">
        <v>396</v>
      </c>
      <c r="C243" s="27"/>
      <c r="D243" s="27"/>
      <c r="E243" s="21">
        <f>E245</f>
        <v>430.3</v>
      </c>
      <c r="F243" s="21"/>
      <c r="G243" s="21">
        <f>'[1]январь 2010г.'!D248</f>
        <v>75</v>
      </c>
      <c r="H243" s="21">
        <f>H244+H245+H246</f>
        <v>40</v>
      </c>
      <c r="I243" s="21">
        <f>'[1]сводка 2009'!M249-'[1]сводка 2009'!L249</f>
        <v>56.999999999999943</v>
      </c>
      <c r="J243" s="22">
        <f>'[1]сводка 2010'!M249-'[1]сводка 2010'!L249</f>
        <v>-37.199999999999932</v>
      </c>
      <c r="K243" s="4">
        <f t="shared" si="43"/>
        <v>-94.199999999999875</v>
      </c>
      <c r="L243" s="22">
        <f>'[1]сводка 2009'!M249</f>
        <v>366.1</v>
      </c>
      <c r="M243" s="4">
        <f>'[1]сводка 2010'!M249</f>
        <v>294.10000000000002</v>
      </c>
      <c r="N243" s="21">
        <f>N247+N250+N254+N244</f>
        <v>-201.60000000000002</v>
      </c>
      <c r="O243" s="21">
        <f>'[1]сводка 2009'!M249</f>
        <v>366.1</v>
      </c>
      <c r="P243" s="21"/>
      <c r="Q243" s="21">
        <f>'[1]сводка 2010'!M249</f>
        <v>294.10000000000002</v>
      </c>
      <c r="R243" s="4">
        <f t="shared" si="42"/>
        <v>68.347664420171967</v>
      </c>
      <c r="S243" s="4"/>
      <c r="T243" s="4"/>
      <c r="U243" s="4">
        <f>'[1]ожид на 2010 год'!T249</f>
        <v>411.29999999999995</v>
      </c>
      <c r="V243" s="4">
        <f t="shared" si="36"/>
        <v>-19.000000000000057</v>
      </c>
      <c r="W243" s="4">
        <f t="shared" si="35"/>
        <v>95.584475947013701</v>
      </c>
      <c r="X243" s="4">
        <f>X247+X250+X254</f>
        <v>0</v>
      </c>
      <c r="Y243" s="4">
        <f t="shared" si="37"/>
        <v>-411.29999999999995</v>
      </c>
      <c r="Z243" s="4" t="e">
        <f t="shared" si="38"/>
        <v>#REF!</v>
      </c>
      <c r="AA243" s="4">
        <f t="shared" si="39"/>
        <v>0</v>
      </c>
      <c r="AB243" s="4" t="e">
        <f t="shared" si="40"/>
        <v>#REF!</v>
      </c>
      <c r="AC243" s="4" t="e">
        <f t="shared" si="41"/>
        <v>#DIV/0!</v>
      </c>
    </row>
    <row r="244" spans="1:29" ht="22.5" hidden="1" x14ac:dyDescent="0.2">
      <c r="A244" s="26" t="s">
        <v>397</v>
      </c>
      <c r="B244" s="44" t="s">
        <v>31</v>
      </c>
      <c r="C244" s="27"/>
      <c r="D244" s="27"/>
      <c r="E244" s="21">
        <f>'[1]январь 2010г.'!C249</f>
        <v>0</v>
      </c>
      <c r="F244" s="21"/>
      <c r="G244" s="21">
        <f>'[1]январь 2010г.'!D249</f>
        <v>0</v>
      </c>
      <c r="H244" s="21">
        <v>0</v>
      </c>
      <c r="I244" s="21">
        <f>'[1]сводка 2009'!M250-'[1]сводка 2009'!L250</f>
        <v>0</v>
      </c>
      <c r="J244" s="22">
        <f>'[1]сводка 2010'!M250-'[1]сводка 2010'!L250</f>
        <v>0</v>
      </c>
      <c r="K244" s="4">
        <f t="shared" si="43"/>
        <v>0</v>
      </c>
      <c r="L244" s="22">
        <f>'[1]сводка 2009'!M250</f>
        <v>0</v>
      </c>
      <c r="M244" s="4">
        <f>'[1]сводка 2010'!M250</f>
        <v>0</v>
      </c>
      <c r="N244" s="21">
        <f>N245+N246</f>
        <v>0</v>
      </c>
      <c r="O244" s="21">
        <f>'[1]сводка 2009'!M250</f>
        <v>0</v>
      </c>
      <c r="P244" s="21"/>
      <c r="Q244" s="21">
        <f>'[1]сводка 2010'!M250</f>
        <v>0</v>
      </c>
      <c r="R244" s="4" t="e">
        <f t="shared" si="42"/>
        <v>#DIV/0!</v>
      </c>
      <c r="S244" s="4"/>
      <c r="T244" s="4"/>
      <c r="U244" s="4">
        <f>'[1]ожид на 2010 год'!T250</f>
        <v>0</v>
      </c>
      <c r="V244" s="4">
        <f t="shared" si="36"/>
        <v>0</v>
      </c>
      <c r="W244" s="4" t="e">
        <f t="shared" si="35"/>
        <v>#DIV/0!</v>
      </c>
      <c r="X244" s="4">
        <f>X245+X246</f>
        <v>0</v>
      </c>
      <c r="Y244" s="4">
        <f t="shared" si="37"/>
        <v>0</v>
      </c>
      <c r="Z244" s="4" t="e">
        <f t="shared" si="38"/>
        <v>#REF!</v>
      </c>
      <c r="AA244" s="4" t="e">
        <f t="shared" si="39"/>
        <v>#DIV/0!</v>
      </c>
      <c r="AB244" s="4" t="e">
        <f t="shared" si="40"/>
        <v>#REF!</v>
      </c>
      <c r="AC244" s="4" t="e">
        <f t="shared" si="41"/>
        <v>#DIV/0!</v>
      </c>
    </row>
    <row r="245" spans="1:29" ht="33.75" hidden="1" x14ac:dyDescent="0.2">
      <c r="A245" s="26" t="s">
        <v>32</v>
      </c>
      <c r="B245" s="44" t="s">
        <v>33</v>
      </c>
      <c r="C245" s="27"/>
      <c r="D245" s="27"/>
      <c r="E245" s="21">
        <f>'[1]январь 2010г.'!C250</f>
        <v>430.3</v>
      </c>
      <c r="F245" s="21"/>
      <c r="G245" s="21">
        <f>'[1]январь 2010г.'!D250</f>
        <v>75</v>
      </c>
      <c r="H245" s="21">
        <v>40</v>
      </c>
      <c r="I245" s="21">
        <f>'[1]сводка 2009'!M251-'[1]сводка 2009'!L251</f>
        <v>56.999999999999943</v>
      </c>
      <c r="J245" s="22">
        <f>'[1]сводка 2010'!M251-'[1]сводка 2010'!L251</f>
        <v>-37.199999999999932</v>
      </c>
      <c r="K245" s="4">
        <f t="shared" si="43"/>
        <v>-94.199999999999875</v>
      </c>
      <c r="L245" s="22">
        <f>'[1]сводка 2009'!M251</f>
        <v>366.1</v>
      </c>
      <c r="M245" s="4">
        <f>'[1]сводка 2010'!M251</f>
        <v>294.10000000000002</v>
      </c>
      <c r="N245" s="4"/>
      <c r="O245" s="21">
        <f>'[1]сводка 2009'!M251</f>
        <v>366.1</v>
      </c>
      <c r="P245" s="21"/>
      <c r="Q245" s="21">
        <f>'[1]сводка 2010'!M251</f>
        <v>294.10000000000002</v>
      </c>
      <c r="R245" s="4">
        <f t="shared" si="42"/>
        <v>68.347664420171967</v>
      </c>
      <c r="S245" s="4"/>
      <c r="T245" s="4"/>
      <c r="U245" s="4">
        <f>'[1]ожид на 2010 год'!T251</f>
        <v>411.29999999999995</v>
      </c>
      <c r="V245" s="4">
        <f t="shared" si="36"/>
        <v>-19.000000000000057</v>
      </c>
      <c r="W245" s="4">
        <f t="shared" si="35"/>
        <v>95.584475947013701</v>
      </c>
      <c r="X245" s="4"/>
      <c r="Y245" s="4">
        <f t="shared" si="37"/>
        <v>-411.29999999999995</v>
      </c>
      <c r="Z245" s="4" t="e">
        <f t="shared" si="38"/>
        <v>#REF!</v>
      </c>
      <c r="AA245" s="4">
        <f t="shared" si="39"/>
        <v>0</v>
      </c>
      <c r="AB245" s="4" t="e">
        <f t="shared" si="40"/>
        <v>#REF!</v>
      </c>
      <c r="AC245" s="4" t="e">
        <f t="shared" si="41"/>
        <v>#DIV/0!</v>
      </c>
    </row>
    <row r="246" spans="1:29" ht="22.5" hidden="1" x14ac:dyDescent="0.2">
      <c r="A246" s="26" t="s">
        <v>34</v>
      </c>
      <c r="B246" s="44" t="s">
        <v>429</v>
      </c>
      <c r="C246" s="27"/>
      <c r="D246" s="27"/>
      <c r="E246" s="21">
        <f>'[1]январь 2010г.'!C251</f>
        <v>0</v>
      </c>
      <c r="F246" s="21"/>
      <c r="G246" s="21">
        <f>'[1]январь 2010г.'!D251</f>
        <v>0</v>
      </c>
      <c r="H246" s="21">
        <v>0</v>
      </c>
      <c r="I246" s="21">
        <f>'[1]сводка 2009'!M252-'[1]сводка 2009'!L252</f>
        <v>0</v>
      </c>
      <c r="J246" s="22">
        <f>'[1]сводка 2010'!M252-'[1]сводка 2010'!L252</f>
        <v>0</v>
      </c>
      <c r="K246" s="4">
        <f t="shared" si="43"/>
        <v>0</v>
      </c>
      <c r="L246" s="22">
        <f>'[1]сводка 2009'!M252</f>
        <v>0</v>
      </c>
      <c r="M246" s="4">
        <f>'[1]сводка 2010'!M252</f>
        <v>0</v>
      </c>
      <c r="N246" s="4"/>
      <c r="O246" s="21">
        <f>'[1]сводка 2009'!M252</f>
        <v>0</v>
      </c>
      <c r="P246" s="21"/>
      <c r="Q246" s="21">
        <f>'[1]сводка 2010'!M252</f>
        <v>0</v>
      </c>
      <c r="R246" s="4" t="e">
        <f t="shared" si="42"/>
        <v>#DIV/0!</v>
      </c>
      <c r="S246" s="4"/>
      <c r="T246" s="4"/>
      <c r="U246" s="4">
        <f>'[1]ожид на 2010 год'!T252</f>
        <v>0</v>
      </c>
      <c r="V246" s="4">
        <f t="shared" si="36"/>
        <v>0</v>
      </c>
      <c r="W246" s="4" t="e">
        <f t="shared" si="35"/>
        <v>#DIV/0!</v>
      </c>
      <c r="X246" s="4"/>
      <c r="Y246" s="4">
        <f t="shared" si="37"/>
        <v>0</v>
      </c>
      <c r="Z246" s="4" t="e">
        <f t="shared" si="38"/>
        <v>#REF!</v>
      </c>
      <c r="AA246" s="4" t="e">
        <f t="shared" si="39"/>
        <v>#DIV/0!</v>
      </c>
      <c r="AB246" s="4" t="e">
        <f t="shared" si="40"/>
        <v>#REF!</v>
      </c>
      <c r="AC246" s="4" t="e">
        <f t="shared" si="41"/>
        <v>#DIV/0!</v>
      </c>
    </row>
    <row r="247" spans="1:29" ht="15" hidden="1" customHeight="1" x14ac:dyDescent="0.2">
      <c r="A247" s="26" t="s">
        <v>430</v>
      </c>
      <c r="B247" s="44" t="s">
        <v>431</v>
      </c>
      <c r="C247" s="27">
        <v>71.099999999999994</v>
      </c>
      <c r="D247" s="27"/>
      <c r="E247" s="21">
        <f>E248+E254</f>
        <v>0</v>
      </c>
      <c r="F247" s="21">
        <v>0</v>
      </c>
      <c r="G247" s="21">
        <f>'[1]январь 2010г.'!D252</f>
        <v>0</v>
      </c>
      <c r="H247" s="21">
        <f>H251+H254+H258+H248</f>
        <v>0</v>
      </c>
      <c r="I247" s="21">
        <f>'[1]сводка 2009'!M253-'[1]сводка 2009'!L253</f>
        <v>105.50000000000001</v>
      </c>
      <c r="J247" s="22">
        <f>'[1]сводка 2010'!M253-'[1]сводка 2010'!L253</f>
        <v>28.4</v>
      </c>
      <c r="K247" s="4">
        <f t="shared" si="43"/>
        <v>-77.100000000000023</v>
      </c>
      <c r="L247" s="22">
        <f>'[1]сводка 2009'!M253</f>
        <v>167.8</v>
      </c>
      <c r="M247" s="4">
        <f>'[1]сводка 2010'!M253</f>
        <v>28.4</v>
      </c>
      <c r="N247" s="4">
        <f t="shared" ref="N247:N278" si="45">M247-L247</f>
        <v>-139.4</v>
      </c>
      <c r="O247" s="21">
        <f>'[1]сводка 2009'!M253</f>
        <v>167.8</v>
      </c>
      <c r="P247" s="21"/>
      <c r="Q247" s="21">
        <f>'[1]сводка 2010'!M253</f>
        <v>28.4</v>
      </c>
      <c r="R247" s="4"/>
      <c r="S247" s="4"/>
      <c r="T247" s="4"/>
      <c r="U247" s="4">
        <f>'[1]ожид на 2010 год'!T253</f>
        <v>0</v>
      </c>
      <c r="V247" s="4">
        <f t="shared" si="36"/>
        <v>0</v>
      </c>
      <c r="W247" s="4"/>
      <c r="X247" s="4">
        <f>X249</f>
        <v>0</v>
      </c>
      <c r="Y247" s="4">
        <f t="shared" si="37"/>
        <v>0</v>
      </c>
      <c r="Z247" s="4" t="e">
        <f t="shared" si="38"/>
        <v>#REF!</v>
      </c>
      <c r="AA247" s="4" t="e">
        <f t="shared" si="39"/>
        <v>#DIV/0!</v>
      </c>
      <c r="AB247" s="4" t="e">
        <f t="shared" si="40"/>
        <v>#REF!</v>
      </c>
      <c r="AC247" s="4">
        <f t="shared" si="41"/>
        <v>0</v>
      </c>
    </row>
    <row r="248" spans="1:29" hidden="1" x14ac:dyDescent="0.2">
      <c r="A248" s="26" t="s">
        <v>291</v>
      </c>
      <c r="B248" s="44" t="s">
        <v>38</v>
      </c>
      <c r="C248" s="27"/>
      <c r="D248" s="27"/>
      <c r="E248" s="21">
        <f>E249</f>
        <v>0</v>
      </c>
      <c r="F248" s="21"/>
      <c r="G248" s="21">
        <f>'[1]январь 2010г.'!D253</f>
        <v>0</v>
      </c>
      <c r="H248" s="21">
        <f>H249+H250</f>
        <v>0</v>
      </c>
      <c r="I248" s="21">
        <f>'[1]сводка 2009'!M254-'[1]сводка 2009'!L254</f>
        <v>105.6</v>
      </c>
      <c r="J248" s="22">
        <f>'[1]сводка 2010'!M254-'[1]сводка 2010'!L254</f>
        <v>28.4</v>
      </c>
      <c r="K248" s="4">
        <f t="shared" si="43"/>
        <v>-77.199999999999989</v>
      </c>
      <c r="L248" s="22">
        <f>'[1]сводка 2009'!M254</f>
        <v>105.6</v>
      </c>
      <c r="M248" s="4">
        <f>'[1]сводка 2010'!M254</f>
        <v>28.4</v>
      </c>
      <c r="N248" s="4">
        <f t="shared" si="45"/>
        <v>-77.199999999999989</v>
      </c>
      <c r="O248" s="21">
        <f>'[1]сводка 2009'!M254</f>
        <v>105.6</v>
      </c>
      <c r="P248" s="21"/>
      <c r="Q248" s="21">
        <f>'[1]сводка 2010'!M254</f>
        <v>28.4</v>
      </c>
      <c r="R248" s="4"/>
      <c r="S248" s="4"/>
      <c r="T248" s="4"/>
      <c r="U248" s="4">
        <f>'[1]ожид на 2010 год'!T254</f>
        <v>0</v>
      </c>
      <c r="V248" s="4">
        <f t="shared" si="36"/>
        <v>0</v>
      </c>
      <c r="W248" s="4"/>
      <c r="X248" s="4"/>
      <c r="Y248" s="4">
        <f t="shared" si="37"/>
        <v>0</v>
      </c>
      <c r="Z248" s="4" t="e">
        <f t="shared" si="38"/>
        <v>#REF!</v>
      </c>
      <c r="AA248" s="4" t="e">
        <f t="shared" si="39"/>
        <v>#DIV/0!</v>
      </c>
      <c r="AB248" s="4" t="e">
        <f t="shared" si="40"/>
        <v>#REF!</v>
      </c>
      <c r="AC248" s="4" t="e">
        <f t="shared" si="41"/>
        <v>#DIV/0!</v>
      </c>
    </row>
    <row r="249" spans="1:29" ht="16.5" hidden="1" customHeight="1" x14ac:dyDescent="0.2">
      <c r="A249" s="26" t="s">
        <v>411</v>
      </c>
      <c r="B249" s="44" t="s">
        <v>156</v>
      </c>
      <c r="C249" s="27"/>
      <c r="D249" s="27"/>
      <c r="E249" s="21">
        <f>'[1]январь 2010г.'!C254</f>
        <v>0</v>
      </c>
      <c r="F249" s="21"/>
      <c r="G249" s="21">
        <f>'[1]январь 2010г.'!D254</f>
        <v>0</v>
      </c>
      <c r="H249" s="21"/>
      <c r="I249" s="21">
        <f>'[1]сводка 2009'!M255-'[1]сводка 2009'!L255</f>
        <v>105.6</v>
      </c>
      <c r="J249" s="22">
        <f>'[1]сводка 2010'!M255-'[1]сводка 2010'!L255</f>
        <v>28.4</v>
      </c>
      <c r="K249" s="4">
        <f t="shared" si="43"/>
        <v>-77.199999999999989</v>
      </c>
      <c r="L249" s="22">
        <f>'[1]сводка 2009'!M255</f>
        <v>105.6</v>
      </c>
      <c r="M249" s="4">
        <f>'[1]сводка 2010'!M255</f>
        <v>28.4</v>
      </c>
      <c r="N249" s="4">
        <f t="shared" si="45"/>
        <v>-77.199999999999989</v>
      </c>
      <c r="O249" s="21">
        <f>'[1]сводка 2009'!M255</f>
        <v>105.6</v>
      </c>
      <c r="P249" s="21"/>
      <c r="Q249" s="21">
        <f>'[1]сводка 2010'!M255</f>
        <v>28.4</v>
      </c>
      <c r="R249" s="4"/>
      <c r="S249" s="4"/>
      <c r="T249" s="4"/>
      <c r="U249" s="4">
        <f>'[1]ожид на 2010 год'!T255</f>
        <v>0</v>
      </c>
      <c r="V249" s="4">
        <f t="shared" si="36"/>
        <v>0</v>
      </c>
      <c r="W249" s="4"/>
      <c r="X249" s="4"/>
      <c r="Y249" s="4">
        <f t="shared" si="37"/>
        <v>0</v>
      </c>
      <c r="Z249" s="4" t="e">
        <f t="shared" si="38"/>
        <v>#REF!</v>
      </c>
      <c r="AA249" s="4" t="e">
        <f t="shared" si="39"/>
        <v>#DIV/0!</v>
      </c>
      <c r="AB249" s="4" t="e">
        <f t="shared" si="40"/>
        <v>#REF!</v>
      </c>
      <c r="AC249" s="4" t="e">
        <f t="shared" si="41"/>
        <v>#DIV/0!</v>
      </c>
    </row>
    <row r="250" spans="1:29" hidden="1" x14ac:dyDescent="0.2">
      <c r="A250" s="26" t="s">
        <v>292</v>
      </c>
      <c r="B250" s="44" t="s">
        <v>157</v>
      </c>
      <c r="C250" s="27"/>
      <c r="D250" s="27"/>
      <c r="E250" s="21">
        <f>'[1]январь 2010г.'!C255</f>
        <v>0</v>
      </c>
      <c r="F250" s="21"/>
      <c r="G250" s="21">
        <f>'[1]январь 2010г.'!D255</f>
        <v>0</v>
      </c>
      <c r="H250" s="21"/>
      <c r="I250" s="21">
        <f>'[1]сводка 2009'!M256-'[1]сводка 2009'!L256</f>
        <v>0</v>
      </c>
      <c r="J250" s="22">
        <f>'[1]сводка 2010'!M256-'[1]сводка 2010'!L256</f>
        <v>0</v>
      </c>
      <c r="K250" s="4">
        <f t="shared" si="43"/>
        <v>0</v>
      </c>
      <c r="L250" s="22">
        <f>'[1]сводка 2009'!M256</f>
        <v>0</v>
      </c>
      <c r="M250" s="4">
        <f>'[1]сводка 2010'!M256</f>
        <v>0</v>
      </c>
      <c r="N250" s="4">
        <f t="shared" si="45"/>
        <v>0</v>
      </c>
      <c r="O250" s="21">
        <f>'[1]сводка 2009'!M256</f>
        <v>0</v>
      </c>
      <c r="P250" s="21"/>
      <c r="Q250" s="21">
        <f>'[1]сводка 2010'!M256</f>
        <v>0</v>
      </c>
      <c r="R250" s="4"/>
      <c r="S250" s="4"/>
      <c r="T250" s="4"/>
      <c r="U250" s="4">
        <f>'[1]ожид на 2010 год'!T256</f>
        <v>0</v>
      </c>
      <c r="V250" s="4">
        <f t="shared" si="36"/>
        <v>0</v>
      </c>
      <c r="W250" s="4"/>
      <c r="X250" s="4">
        <f>X252+X253</f>
        <v>0</v>
      </c>
      <c r="Y250" s="4">
        <f t="shared" si="37"/>
        <v>0</v>
      </c>
      <c r="Z250" s="4" t="e">
        <f t="shared" si="38"/>
        <v>#REF!</v>
      </c>
      <c r="AA250" s="4" t="e">
        <f t="shared" si="39"/>
        <v>#DIV/0!</v>
      </c>
      <c r="AB250" s="4" t="e">
        <f t="shared" si="40"/>
        <v>#REF!</v>
      </c>
      <c r="AC250" s="4" t="e">
        <f t="shared" si="41"/>
        <v>#DIV/0!</v>
      </c>
    </row>
    <row r="251" spans="1:29" ht="22.5" hidden="1" x14ac:dyDescent="0.2">
      <c r="A251" s="26" t="s">
        <v>85</v>
      </c>
      <c r="B251" s="44" t="s">
        <v>39</v>
      </c>
      <c r="C251" s="27"/>
      <c r="D251" s="27"/>
      <c r="E251" s="21">
        <f>'[1]январь 2010г.'!C256</f>
        <v>0</v>
      </c>
      <c r="F251" s="21"/>
      <c r="G251" s="21">
        <f>'[1]январь 2010г.'!D256</f>
        <v>0</v>
      </c>
      <c r="H251" s="21">
        <f>H252+H253</f>
        <v>0</v>
      </c>
      <c r="I251" s="21">
        <f>'[1]сводка 2009'!M257-'[1]сводка 2009'!L257</f>
        <v>0</v>
      </c>
      <c r="J251" s="22">
        <f>'[1]сводка 2010'!M257-'[1]сводка 2010'!L257</f>
        <v>0</v>
      </c>
      <c r="K251" s="4">
        <f t="shared" si="43"/>
        <v>0</v>
      </c>
      <c r="L251" s="22">
        <f>'[1]сводка 2009'!M257</f>
        <v>0</v>
      </c>
      <c r="M251" s="4">
        <f>'[1]сводка 2010'!M257</f>
        <v>0</v>
      </c>
      <c r="N251" s="4">
        <f t="shared" si="45"/>
        <v>0</v>
      </c>
      <c r="O251" s="21">
        <f>'[1]сводка 2009'!M257</f>
        <v>0</v>
      </c>
      <c r="P251" s="21"/>
      <c r="Q251" s="21">
        <f>'[1]сводка 2010'!M257</f>
        <v>0</v>
      </c>
      <c r="R251" s="4"/>
      <c r="S251" s="4"/>
      <c r="T251" s="4"/>
      <c r="U251" s="4">
        <f>'[1]ожид на 2010 год'!T257</f>
        <v>0</v>
      </c>
      <c r="V251" s="4">
        <f t="shared" si="36"/>
        <v>0</v>
      </c>
      <c r="W251" s="4"/>
      <c r="X251" s="4"/>
      <c r="Y251" s="4">
        <f t="shared" si="37"/>
        <v>0</v>
      </c>
      <c r="Z251" s="4" t="e">
        <f t="shared" si="38"/>
        <v>#REF!</v>
      </c>
      <c r="AA251" s="4" t="e">
        <f t="shared" si="39"/>
        <v>#DIV/0!</v>
      </c>
      <c r="AB251" s="4" t="e">
        <f t="shared" si="40"/>
        <v>#REF!</v>
      </c>
      <c r="AC251" s="4" t="e">
        <f t="shared" si="41"/>
        <v>#DIV/0!</v>
      </c>
    </row>
    <row r="252" spans="1:29" ht="16.5" hidden="1" customHeight="1" x14ac:dyDescent="0.2">
      <c r="A252" s="26" t="s">
        <v>86</v>
      </c>
      <c r="B252" s="44" t="s">
        <v>87</v>
      </c>
      <c r="C252" s="27"/>
      <c r="D252" s="27"/>
      <c r="E252" s="21">
        <f>'[1]январь 2010г.'!C257</f>
        <v>0</v>
      </c>
      <c r="F252" s="21"/>
      <c r="G252" s="21">
        <f>'[1]январь 2010г.'!D257</f>
        <v>0</v>
      </c>
      <c r="H252" s="21"/>
      <c r="I252" s="21">
        <f>'[1]сводка 2009'!M258-'[1]сводка 2009'!L258</f>
        <v>0</v>
      </c>
      <c r="J252" s="22">
        <f>'[1]сводка 2010'!M258-'[1]сводка 2010'!L258</f>
        <v>0</v>
      </c>
      <c r="K252" s="4">
        <f t="shared" si="43"/>
        <v>0</v>
      </c>
      <c r="L252" s="22">
        <f>'[1]сводка 2009'!M258</f>
        <v>0</v>
      </c>
      <c r="M252" s="4">
        <f>'[1]сводка 2010'!M258</f>
        <v>0</v>
      </c>
      <c r="N252" s="4">
        <f t="shared" si="45"/>
        <v>0</v>
      </c>
      <c r="O252" s="21">
        <f>'[1]сводка 2009'!M258</f>
        <v>0</v>
      </c>
      <c r="P252" s="21"/>
      <c r="Q252" s="21">
        <f>'[1]сводка 2010'!M258</f>
        <v>0</v>
      </c>
      <c r="R252" s="4"/>
      <c r="S252" s="4"/>
      <c r="T252" s="4"/>
      <c r="U252" s="4">
        <f>'[1]ожид на 2010 год'!T258</f>
        <v>0</v>
      </c>
      <c r="V252" s="4">
        <f t="shared" si="36"/>
        <v>0</v>
      </c>
      <c r="W252" s="4"/>
      <c r="X252" s="4"/>
      <c r="Y252" s="4">
        <f t="shared" si="37"/>
        <v>0</v>
      </c>
      <c r="Z252" s="4" t="e">
        <f t="shared" si="38"/>
        <v>#REF!</v>
      </c>
      <c r="AA252" s="4" t="e">
        <f t="shared" si="39"/>
        <v>#DIV/0!</v>
      </c>
      <c r="AB252" s="4" t="e">
        <f t="shared" si="40"/>
        <v>#REF!</v>
      </c>
      <c r="AC252" s="4" t="e">
        <f t="shared" si="41"/>
        <v>#DIV/0!</v>
      </c>
    </row>
    <row r="253" spans="1:29" ht="33.75" hidden="1" x14ac:dyDescent="0.2">
      <c r="A253" s="26" t="s">
        <v>88</v>
      </c>
      <c r="B253" s="44" t="s">
        <v>219</v>
      </c>
      <c r="C253" s="27"/>
      <c r="D253" s="27"/>
      <c r="E253" s="21">
        <f>'[1]январь 2010г.'!C258</f>
        <v>0</v>
      </c>
      <c r="F253" s="21"/>
      <c r="G253" s="21">
        <f>'[1]январь 2010г.'!D258</f>
        <v>0</v>
      </c>
      <c r="H253" s="21"/>
      <c r="I253" s="21">
        <f>'[1]сводка 2009'!M259-'[1]сводка 2009'!L259</f>
        <v>0</v>
      </c>
      <c r="J253" s="22">
        <f>'[1]сводка 2010'!M259-'[1]сводка 2010'!L259</f>
        <v>0</v>
      </c>
      <c r="K253" s="4">
        <f t="shared" si="43"/>
        <v>0</v>
      </c>
      <c r="L253" s="22">
        <f>'[1]сводка 2009'!M259</f>
        <v>0</v>
      </c>
      <c r="M253" s="4">
        <f>'[1]сводка 2010'!M259</f>
        <v>0</v>
      </c>
      <c r="N253" s="4">
        <f t="shared" si="45"/>
        <v>0</v>
      </c>
      <c r="O253" s="21">
        <f>'[1]сводка 2009'!M259</f>
        <v>0</v>
      </c>
      <c r="P253" s="21"/>
      <c r="Q253" s="21">
        <f>'[1]сводка 2010'!M259</f>
        <v>0</v>
      </c>
      <c r="R253" s="4"/>
      <c r="S253" s="4"/>
      <c r="T253" s="4"/>
      <c r="U253" s="4">
        <f>'[1]ожид на 2010 год'!T259</f>
        <v>0</v>
      </c>
      <c r="V253" s="4">
        <f t="shared" si="36"/>
        <v>0</v>
      </c>
      <c r="W253" s="4"/>
      <c r="X253" s="4"/>
      <c r="Y253" s="4">
        <f t="shared" si="37"/>
        <v>0</v>
      </c>
      <c r="Z253" s="4" t="e">
        <f t="shared" si="38"/>
        <v>#REF!</v>
      </c>
      <c r="AA253" s="4" t="e">
        <f t="shared" si="39"/>
        <v>#DIV/0!</v>
      </c>
      <c r="AB253" s="4" t="e">
        <f t="shared" si="40"/>
        <v>#REF!</v>
      </c>
      <c r="AC253" s="4" t="e">
        <f t="shared" si="41"/>
        <v>#DIV/0!</v>
      </c>
    </row>
    <row r="254" spans="1:29" ht="16.5" hidden="1" customHeight="1" x14ac:dyDescent="0.2">
      <c r="A254" s="26" t="s">
        <v>40</v>
      </c>
      <c r="B254" s="44" t="s">
        <v>431</v>
      </c>
      <c r="C254" s="27"/>
      <c r="D254" s="27"/>
      <c r="E254" s="21">
        <f>E256</f>
        <v>0</v>
      </c>
      <c r="F254" s="21"/>
      <c r="G254" s="21">
        <f>'[1]январь 2010г.'!D259</f>
        <v>0</v>
      </c>
      <c r="H254" s="21">
        <f>H255+H256+H257</f>
        <v>0</v>
      </c>
      <c r="I254" s="21">
        <f>'[1]сводка 2009'!M260-'[1]сводка 2009'!L260</f>
        <v>-9.9999999999994316E-2</v>
      </c>
      <c r="J254" s="22">
        <f>'[1]сводка 2010'!M260-'[1]сводка 2010'!L260</f>
        <v>0</v>
      </c>
      <c r="K254" s="4">
        <f t="shared" si="43"/>
        <v>9.9999999999994316E-2</v>
      </c>
      <c r="L254" s="22">
        <f>'[1]сводка 2009'!M260</f>
        <v>62.2</v>
      </c>
      <c r="M254" s="4">
        <f>'[1]сводка 2010'!M260</f>
        <v>0</v>
      </c>
      <c r="N254" s="4">
        <f t="shared" si="45"/>
        <v>-62.2</v>
      </c>
      <c r="O254" s="21">
        <f>'[1]сводка 2009'!M260</f>
        <v>62.2</v>
      </c>
      <c r="P254" s="21"/>
      <c r="Q254" s="21">
        <f>'[1]сводка 2010'!M260</f>
        <v>0</v>
      </c>
      <c r="R254" s="4"/>
      <c r="S254" s="4"/>
      <c r="T254" s="4"/>
      <c r="U254" s="4">
        <f>'[1]ожид на 2010 год'!T260</f>
        <v>0</v>
      </c>
      <c r="V254" s="4">
        <f t="shared" si="36"/>
        <v>0</v>
      </c>
      <c r="W254" s="4"/>
      <c r="X254" s="4"/>
      <c r="Y254" s="4">
        <f t="shared" si="37"/>
        <v>0</v>
      </c>
      <c r="Z254" s="4" t="e">
        <f t="shared" si="38"/>
        <v>#REF!</v>
      </c>
      <c r="AA254" s="4" t="e">
        <f t="shared" si="39"/>
        <v>#DIV/0!</v>
      </c>
      <c r="AB254" s="4" t="e">
        <f t="shared" si="40"/>
        <v>#REF!</v>
      </c>
      <c r="AC254" s="4" t="e">
        <f t="shared" si="41"/>
        <v>#DIV/0!</v>
      </c>
    </row>
    <row r="255" spans="1:29" hidden="1" x14ac:dyDescent="0.2">
      <c r="A255" s="26" t="s">
        <v>41</v>
      </c>
      <c r="B255" s="44" t="s">
        <v>42</v>
      </c>
      <c r="C255" s="27"/>
      <c r="D255" s="27"/>
      <c r="E255" s="21">
        <f>'[1]январь 2010г.'!C260</f>
        <v>0</v>
      </c>
      <c r="F255" s="21"/>
      <c r="G255" s="21">
        <f>'[1]январь 2010г.'!D260</f>
        <v>0</v>
      </c>
      <c r="H255" s="21"/>
      <c r="I255" s="21">
        <f>'[1]сводка 2009'!M261-'[1]сводка 2009'!L261</f>
        <v>0</v>
      </c>
      <c r="J255" s="22">
        <f>'[1]сводка 2010'!M261-'[1]сводка 2010'!L261</f>
        <v>0</v>
      </c>
      <c r="K255" s="4">
        <f t="shared" si="43"/>
        <v>0</v>
      </c>
      <c r="L255" s="22">
        <f>'[1]сводка 2009'!M261</f>
        <v>0</v>
      </c>
      <c r="M255" s="4">
        <f>'[1]сводка 2010'!M261</f>
        <v>0</v>
      </c>
      <c r="N255" s="4">
        <f t="shared" si="45"/>
        <v>0</v>
      </c>
      <c r="O255" s="21">
        <f>'[1]сводка 2009'!M261</f>
        <v>0</v>
      </c>
      <c r="P255" s="21"/>
      <c r="Q255" s="21">
        <f>'[1]сводка 2010'!M261</f>
        <v>0</v>
      </c>
      <c r="R255" s="4"/>
      <c r="S255" s="4"/>
      <c r="T255" s="4"/>
      <c r="U255" s="4">
        <f>'[1]ожид на 2010 год'!T261</f>
        <v>0</v>
      </c>
      <c r="V255" s="4">
        <f t="shared" si="36"/>
        <v>0</v>
      </c>
      <c r="W255" s="4"/>
      <c r="X255" s="4">
        <f>X259+X263</f>
        <v>0</v>
      </c>
      <c r="Y255" s="4">
        <f t="shared" si="37"/>
        <v>0</v>
      </c>
      <c r="Z255" s="4" t="e">
        <f t="shared" si="38"/>
        <v>#REF!</v>
      </c>
      <c r="AA255" s="4" t="e">
        <f t="shared" si="39"/>
        <v>#DIV/0!</v>
      </c>
      <c r="AB255" s="4" t="e">
        <f t="shared" si="40"/>
        <v>#REF!</v>
      </c>
      <c r="AC255" s="4" t="e">
        <f t="shared" si="41"/>
        <v>#DIV/0!</v>
      </c>
    </row>
    <row r="256" spans="1:29" ht="16.5" hidden="1" customHeight="1" x14ac:dyDescent="0.2">
      <c r="A256" s="26" t="s">
        <v>43</v>
      </c>
      <c r="B256" s="44" t="s">
        <v>44</v>
      </c>
      <c r="C256" s="27"/>
      <c r="D256" s="27"/>
      <c r="E256" s="21">
        <f>'[1]январь 2010г.'!C261</f>
        <v>0</v>
      </c>
      <c r="F256" s="21"/>
      <c r="G256" s="21">
        <f>'[1]январь 2010г.'!D261</f>
        <v>0</v>
      </c>
      <c r="H256" s="21"/>
      <c r="I256" s="21">
        <f>'[1]сводка 2009'!M262-'[1]сводка 2009'!L262</f>
        <v>-9.9999999999994316E-2</v>
      </c>
      <c r="J256" s="22">
        <f>'[1]сводка 2010'!M262-'[1]сводка 2010'!L262</f>
        <v>0</v>
      </c>
      <c r="K256" s="4">
        <f t="shared" si="43"/>
        <v>9.9999999999994316E-2</v>
      </c>
      <c r="L256" s="22">
        <f>'[1]сводка 2009'!M262</f>
        <v>62.2</v>
      </c>
      <c r="M256" s="4">
        <f>'[1]сводка 2010'!M262</f>
        <v>0</v>
      </c>
      <c r="N256" s="4">
        <f t="shared" si="45"/>
        <v>-62.2</v>
      </c>
      <c r="O256" s="21">
        <f>'[1]сводка 2009'!M262</f>
        <v>62.2</v>
      </c>
      <c r="P256" s="21"/>
      <c r="Q256" s="21">
        <f>'[1]сводка 2010'!M262</f>
        <v>0</v>
      </c>
      <c r="R256" s="4"/>
      <c r="S256" s="4"/>
      <c r="T256" s="4"/>
      <c r="U256" s="4">
        <f>'[1]ожид на 2010 год'!T262</f>
        <v>0</v>
      </c>
      <c r="V256" s="4">
        <f t="shared" si="36"/>
        <v>0</v>
      </c>
      <c r="W256" s="4"/>
      <c r="X256" s="4"/>
      <c r="Y256" s="4">
        <f t="shared" si="37"/>
        <v>0</v>
      </c>
      <c r="Z256" s="4" t="e">
        <f t="shared" si="38"/>
        <v>#REF!</v>
      </c>
      <c r="AA256" s="4" t="e">
        <f t="shared" si="39"/>
        <v>#DIV/0!</v>
      </c>
      <c r="AB256" s="4" t="e">
        <f t="shared" si="40"/>
        <v>#REF!</v>
      </c>
      <c r="AC256" s="4" t="e">
        <f t="shared" si="41"/>
        <v>#DIV/0!</v>
      </c>
    </row>
    <row r="257" spans="1:36" hidden="1" x14ac:dyDescent="0.2">
      <c r="A257" s="26" t="s">
        <v>45</v>
      </c>
      <c r="B257" s="44" t="s">
        <v>432</v>
      </c>
      <c r="C257" s="27"/>
      <c r="D257" s="27"/>
      <c r="E257" s="21">
        <f>'[1]январь 2010г.'!C262</f>
        <v>0</v>
      </c>
      <c r="F257" s="21"/>
      <c r="G257" s="21">
        <f>'[1]январь 2010г.'!D262</f>
        <v>0</v>
      </c>
      <c r="H257" s="21"/>
      <c r="I257" s="21">
        <f>'[1]сводка 2009'!M263-'[1]сводка 2009'!L263</f>
        <v>0</v>
      </c>
      <c r="J257" s="22">
        <f>'[1]сводка 2010'!M263-'[1]сводка 2010'!L263</f>
        <v>0</v>
      </c>
      <c r="K257" s="4">
        <f t="shared" si="43"/>
        <v>0</v>
      </c>
      <c r="L257" s="22">
        <f>'[1]сводка 2009'!M263</f>
        <v>0</v>
      </c>
      <c r="M257" s="4">
        <f>'[1]сводка 2010'!M263</f>
        <v>0</v>
      </c>
      <c r="N257" s="4">
        <f t="shared" si="45"/>
        <v>0</v>
      </c>
      <c r="O257" s="21">
        <f>'[1]сводка 2009'!M263</f>
        <v>0</v>
      </c>
      <c r="P257" s="21"/>
      <c r="Q257" s="21">
        <f>'[1]сводка 2010'!M263</f>
        <v>0</v>
      </c>
      <c r="R257" s="4"/>
      <c r="S257" s="4"/>
      <c r="T257" s="4"/>
      <c r="U257" s="4">
        <f>'[1]ожид на 2010 год'!T263</f>
        <v>0</v>
      </c>
      <c r="V257" s="4">
        <f t="shared" si="36"/>
        <v>0</v>
      </c>
      <c r="W257" s="4"/>
      <c r="X257" s="4"/>
      <c r="Y257" s="4">
        <f t="shared" si="37"/>
        <v>0</v>
      </c>
      <c r="Z257" s="4" t="e">
        <f t="shared" si="38"/>
        <v>#REF!</v>
      </c>
      <c r="AA257" s="4" t="e">
        <f t="shared" si="39"/>
        <v>#DIV/0!</v>
      </c>
      <c r="AB257" s="4" t="e">
        <f t="shared" si="40"/>
        <v>#REF!</v>
      </c>
      <c r="AC257" s="4" t="e">
        <f t="shared" si="41"/>
        <v>#DIV/0!</v>
      </c>
    </row>
    <row r="258" spans="1:36" ht="16.5" hidden="1" customHeight="1" x14ac:dyDescent="0.2">
      <c r="A258" s="26" t="s">
        <v>513</v>
      </c>
      <c r="B258" s="44" t="s">
        <v>62</v>
      </c>
      <c r="C258" s="27"/>
      <c r="D258" s="27"/>
      <c r="E258" s="21">
        <f>'[1]январь 2010г.'!C263</f>
        <v>0</v>
      </c>
      <c r="F258" s="21"/>
      <c r="G258" s="21">
        <f>'[1]январь 2010г.'!D263</f>
        <v>0</v>
      </c>
      <c r="H258" s="21"/>
      <c r="I258" s="21">
        <f>'[1]сводка 2009'!M264-'[1]сводка 2009'!L264</f>
        <v>0</v>
      </c>
      <c r="J258" s="22">
        <f>'[1]сводка 2010'!M264-'[1]сводка 2010'!L264</f>
        <v>0</v>
      </c>
      <c r="K258" s="4">
        <f t="shared" si="43"/>
        <v>0</v>
      </c>
      <c r="L258" s="22">
        <f>'[1]сводка 2009'!M264</f>
        <v>0</v>
      </c>
      <c r="M258" s="4">
        <f>'[1]сводка 2010'!M264</f>
        <v>0</v>
      </c>
      <c r="N258" s="4">
        <f t="shared" si="45"/>
        <v>0</v>
      </c>
      <c r="O258" s="21">
        <f>'[1]сводка 2009'!M264</f>
        <v>0</v>
      </c>
      <c r="P258" s="21"/>
      <c r="Q258" s="21">
        <f>'[1]сводка 2010'!M264</f>
        <v>0</v>
      </c>
      <c r="R258" s="4"/>
      <c r="S258" s="4"/>
      <c r="T258" s="4"/>
      <c r="U258" s="4">
        <f>'[1]ожид на 2010 год'!T264</f>
        <v>0</v>
      </c>
      <c r="V258" s="4">
        <f t="shared" si="36"/>
        <v>0</v>
      </c>
      <c r="W258" s="4"/>
      <c r="X258" s="4"/>
      <c r="Y258" s="4">
        <f t="shared" si="37"/>
        <v>0</v>
      </c>
      <c r="Z258" s="4" t="e">
        <f t="shared" si="38"/>
        <v>#REF!</v>
      </c>
      <c r="AA258" s="4" t="e">
        <f t="shared" si="39"/>
        <v>#DIV/0!</v>
      </c>
      <c r="AB258" s="4" t="e">
        <f t="shared" si="40"/>
        <v>#REF!</v>
      </c>
      <c r="AC258" s="4" t="e">
        <f t="shared" si="41"/>
        <v>#DIV/0!</v>
      </c>
    </row>
    <row r="259" spans="1:36" ht="30" hidden="1" customHeight="1" x14ac:dyDescent="0.2">
      <c r="A259" s="26" t="s">
        <v>433</v>
      </c>
      <c r="B259" s="44" t="s">
        <v>54</v>
      </c>
      <c r="C259" s="27">
        <v>189.4</v>
      </c>
      <c r="D259" s="27"/>
      <c r="E259" s="21">
        <f>E267</f>
        <v>0</v>
      </c>
      <c r="F259" s="21">
        <v>0</v>
      </c>
      <c r="G259" s="21">
        <f>'[1]январь 2010г.'!D264</f>
        <v>0</v>
      </c>
      <c r="H259" s="21">
        <f>H260+H263+H267</f>
        <v>0</v>
      </c>
      <c r="I259" s="21">
        <f>'[1]сводка 2009'!M265-'[1]сводка 2009'!L265</f>
        <v>0</v>
      </c>
      <c r="J259" s="22">
        <f>'[1]сводка 2010'!M265-'[1]сводка 2010'!L265</f>
        <v>0</v>
      </c>
      <c r="K259" s="4">
        <f t="shared" si="43"/>
        <v>0</v>
      </c>
      <c r="L259" s="22">
        <f>'[1]сводка 2009'!M265</f>
        <v>0</v>
      </c>
      <c r="M259" s="4">
        <f>'[1]сводка 2010'!M265</f>
        <v>22.3</v>
      </c>
      <c r="N259" s="4">
        <f t="shared" si="45"/>
        <v>22.3</v>
      </c>
      <c r="O259" s="21">
        <f>'[1]сводка 2009'!M265</f>
        <v>0</v>
      </c>
      <c r="P259" s="21"/>
      <c r="Q259" s="21">
        <f>'[1]сводка 2010'!M265</f>
        <v>22.3</v>
      </c>
      <c r="R259" s="4"/>
      <c r="S259" s="4"/>
      <c r="T259" s="4"/>
      <c r="U259" s="4">
        <f>'[1]ожид на 2010 год'!T265</f>
        <v>22.3</v>
      </c>
      <c r="V259" s="4">
        <f t="shared" si="36"/>
        <v>22.3</v>
      </c>
      <c r="W259" s="4"/>
      <c r="X259" s="4">
        <f>X261+X262</f>
        <v>0</v>
      </c>
      <c r="Y259" s="4">
        <f t="shared" si="37"/>
        <v>-22.3</v>
      </c>
      <c r="Z259" s="4" t="e">
        <f t="shared" si="38"/>
        <v>#REF!</v>
      </c>
      <c r="AA259" s="4">
        <f t="shared" si="39"/>
        <v>0</v>
      </c>
      <c r="AB259" s="4" t="e">
        <f t="shared" si="40"/>
        <v>#REF!</v>
      </c>
      <c r="AC259" s="4">
        <f t="shared" si="41"/>
        <v>0</v>
      </c>
    </row>
    <row r="260" spans="1:36" ht="16.5" hidden="1" customHeight="1" x14ac:dyDescent="0.2">
      <c r="A260" s="26" t="s">
        <v>55</v>
      </c>
      <c r="B260" s="44" t="s">
        <v>56</v>
      </c>
      <c r="C260" s="27"/>
      <c r="D260" s="27"/>
      <c r="E260" s="21">
        <f>'[1]январь 2010г.'!C265</f>
        <v>0</v>
      </c>
      <c r="F260" s="21"/>
      <c r="G260" s="21">
        <f>'[1]январь 2010г.'!D265</f>
        <v>0</v>
      </c>
      <c r="H260" s="21">
        <f>H261+H262</f>
        <v>0</v>
      </c>
      <c r="I260" s="21">
        <f>'[1]сводка 2009'!M266-'[1]сводка 2009'!L266</f>
        <v>0</v>
      </c>
      <c r="J260" s="22">
        <f>'[1]сводка 2010'!M266-'[1]сводка 2010'!L266</f>
        <v>0</v>
      </c>
      <c r="K260" s="4">
        <f t="shared" si="43"/>
        <v>0</v>
      </c>
      <c r="L260" s="22">
        <f>'[1]сводка 2009'!M266</f>
        <v>0</v>
      </c>
      <c r="M260" s="4">
        <f>'[1]сводка 2010'!M266</f>
        <v>0</v>
      </c>
      <c r="N260" s="4">
        <f t="shared" si="45"/>
        <v>0</v>
      </c>
      <c r="O260" s="21">
        <f>'[1]сводка 2009'!M266</f>
        <v>0</v>
      </c>
      <c r="P260" s="21"/>
      <c r="Q260" s="21">
        <f>'[1]сводка 2010'!M266</f>
        <v>0</v>
      </c>
      <c r="R260" s="4"/>
      <c r="S260" s="4"/>
      <c r="T260" s="4"/>
      <c r="U260" s="4">
        <f>'[1]ожид на 2010 год'!T266</f>
        <v>0</v>
      </c>
      <c r="V260" s="4">
        <f t="shared" si="36"/>
        <v>0</v>
      </c>
      <c r="W260" s="4"/>
      <c r="X260" s="4"/>
      <c r="Y260" s="4">
        <f t="shared" si="37"/>
        <v>0</v>
      </c>
      <c r="Z260" s="4" t="e">
        <f t="shared" si="38"/>
        <v>#REF!</v>
      </c>
      <c r="AA260" s="4" t="e">
        <f t="shared" si="39"/>
        <v>#DIV/0!</v>
      </c>
      <c r="AB260" s="4" t="e">
        <f t="shared" si="40"/>
        <v>#REF!</v>
      </c>
      <c r="AC260" s="4" t="e">
        <f t="shared" si="41"/>
        <v>#DIV/0!</v>
      </c>
    </row>
    <row r="261" spans="1:36" ht="16.5" hidden="1" customHeight="1" x14ac:dyDescent="0.2">
      <c r="A261" s="26" t="s">
        <v>57</v>
      </c>
      <c r="B261" s="44" t="s">
        <v>58</v>
      </c>
      <c r="C261" s="27"/>
      <c r="D261" s="27"/>
      <c r="E261" s="21">
        <f>'[1]январь 2010г.'!C266</f>
        <v>0</v>
      </c>
      <c r="F261" s="21"/>
      <c r="G261" s="21">
        <f>'[1]январь 2010г.'!D266</f>
        <v>0</v>
      </c>
      <c r="H261" s="21"/>
      <c r="I261" s="21">
        <f>'[1]сводка 2009'!M267-'[1]сводка 2009'!L267</f>
        <v>0</v>
      </c>
      <c r="J261" s="22">
        <f>'[1]сводка 2010'!M267-'[1]сводка 2010'!L267</f>
        <v>0</v>
      </c>
      <c r="K261" s="4">
        <f t="shared" si="43"/>
        <v>0</v>
      </c>
      <c r="L261" s="22">
        <f>'[1]сводка 2009'!M267</f>
        <v>0</v>
      </c>
      <c r="M261" s="4">
        <f>'[1]сводка 2010'!M267</f>
        <v>0</v>
      </c>
      <c r="N261" s="4">
        <f t="shared" si="45"/>
        <v>0</v>
      </c>
      <c r="O261" s="21">
        <f>'[1]сводка 2009'!M267</f>
        <v>0</v>
      </c>
      <c r="P261" s="21"/>
      <c r="Q261" s="21">
        <f>'[1]сводка 2010'!M267</f>
        <v>0</v>
      </c>
      <c r="R261" s="4"/>
      <c r="S261" s="4"/>
      <c r="T261" s="4"/>
      <c r="U261" s="4">
        <f>'[1]ожид на 2010 год'!T267</f>
        <v>0</v>
      </c>
      <c r="V261" s="4">
        <f t="shared" si="36"/>
        <v>0</v>
      </c>
      <c r="W261" s="4"/>
      <c r="X261" s="4"/>
      <c r="Y261" s="4">
        <f t="shared" si="37"/>
        <v>0</v>
      </c>
      <c r="Z261" s="4" t="e">
        <f t="shared" si="38"/>
        <v>#REF!</v>
      </c>
      <c r="AA261" s="4" t="e">
        <f t="shared" si="39"/>
        <v>#DIV/0!</v>
      </c>
      <c r="AB261" s="4" t="e">
        <f t="shared" si="40"/>
        <v>#REF!</v>
      </c>
      <c r="AC261" s="4" t="e">
        <f t="shared" si="41"/>
        <v>#DIV/0!</v>
      </c>
    </row>
    <row r="262" spans="1:36" ht="16.5" hidden="1" customHeight="1" x14ac:dyDescent="0.2">
      <c r="A262" s="26" t="s">
        <v>59</v>
      </c>
      <c r="B262" s="44" t="s">
        <v>392</v>
      </c>
      <c r="C262" s="27"/>
      <c r="D262" s="27"/>
      <c r="E262" s="21">
        <f>'[1]январь 2010г.'!C267</f>
        <v>0</v>
      </c>
      <c r="F262" s="21"/>
      <c r="G262" s="21">
        <f>'[1]январь 2010г.'!D267</f>
        <v>0</v>
      </c>
      <c r="H262" s="21"/>
      <c r="I262" s="21">
        <f>'[1]сводка 2009'!M268-'[1]сводка 2009'!L268</f>
        <v>0</v>
      </c>
      <c r="J262" s="22">
        <f>'[1]сводка 2010'!M268-'[1]сводка 2010'!L268</f>
        <v>0</v>
      </c>
      <c r="K262" s="4">
        <f t="shared" si="43"/>
        <v>0</v>
      </c>
      <c r="L262" s="22">
        <f>'[1]сводка 2009'!M268</f>
        <v>0</v>
      </c>
      <c r="M262" s="4">
        <f>'[1]сводка 2010'!M268</f>
        <v>0</v>
      </c>
      <c r="N262" s="4">
        <f t="shared" si="45"/>
        <v>0</v>
      </c>
      <c r="O262" s="21">
        <f>'[1]сводка 2009'!M268</f>
        <v>0</v>
      </c>
      <c r="P262" s="21"/>
      <c r="Q262" s="21">
        <f>'[1]сводка 2010'!M268</f>
        <v>0</v>
      </c>
      <c r="R262" s="4"/>
      <c r="S262" s="4"/>
      <c r="T262" s="4"/>
      <c r="U262" s="4">
        <f>'[1]ожид на 2010 год'!T268</f>
        <v>0</v>
      </c>
      <c r="V262" s="4">
        <f t="shared" si="36"/>
        <v>0</v>
      </c>
      <c r="W262" s="4"/>
      <c r="X262" s="4"/>
      <c r="Y262" s="4">
        <f t="shared" si="37"/>
        <v>0</v>
      </c>
      <c r="Z262" s="4" t="e">
        <f t="shared" si="38"/>
        <v>#REF!</v>
      </c>
      <c r="AA262" s="4" t="e">
        <f t="shared" si="39"/>
        <v>#DIV/0!</v>
      </c>
      <c r="AB262" s="4" t="e">
        <f t="shared" si="40"/>
        <v>#REF!</v>
      </c>
      <c r="AC262" s="4" t="e">
        <f t="shared" si="41"/>
        <v>#DIV/0!</v>
      </c>
    </row>
    <row r="263" spans="1:36" ht="22.5" hidden="1" x14ac:dyDescent="0.2">
      <c r="A263" s="26" t="s">
        <v>393</v>
      </c>
      <c r="B263" s="44" t="s">
        <v>394</v>
      </c>
      <c r="C263" s="27"/>
      <c r="D263" s="27"/>
      <c r="E263" s="21">
        <f>'[1]январь 2010г.'!C268</f>
        <v>0</v>
      </c>
      <c r="F263" s="21"/>
      <c r="G263" s="21">
        <f>'[1]январь 2010г.'!D268</f>
        <v>0</v>
      </c>
      <c r="H263" s="21">
        <f>H264+H265+H266</f>
        <v>0</v>
      </c>
      <c r="I263" s="21">
        <f>'[1]сводка 2009'!M269-'[1]сводка 2009'!L269</f>
        <v>0</v>
      </c>
      <c r="J263" s="22">
        <f>'[1]сводка 2010'!M269-'[1]сводка 2010'!L269</f>
        <v>0</v>
      </c>
      <c r="K263" s="4">
        <f t="shared" si="43"/>
        <v>0</v>
      </c>
      <c r="L263" s="22">
        <f>'[1]сводка 2009'!M269</f>
        <v>0</v>
      </c>
      <c r="M263" s="4">
        <f>'[1]сводка 2010'!M269</f>
        <v>0</v>
      </c>
      <c r="N263" s="4">
        <f t="shared" si="45"/>
        <v>0</v>
      </c>
      <c r="O263" s="21">
        <f>'[1]сводка 2009'!M269</f>
        <v>0</v>
      </c>
      <c r="P263" s="21"/>
      <c r="Q263" s="21">
        <f>'[1]сводка 2010'!M269</f>
        <v>0</v>
      </c>
      <c r="R263" s="4"/>
      <c r="S263" s="4"/>
      <c r="T263" s="4"/>
      <c r="U263" s="4">
        <f>'[1]ожид на 2010 год'!T269</f>
        <v>0</v>
      </c>
      <c r="V263" s="4">
        <f t="shared" ref="V263:V278" si="46">U263-E263</f>
        <v>0</v>
      </c>
      <c r="W263" s="4"/>
      <c r="X263" s="4">
        <f>X264+X265</f>
        <v>0</v>
      </c>
      <c r="Y263" s="4">
        <f t="shared" ref="Y263:Y271" si="47">X263-U263</f>
        <v>0</v>
      </c>
      <c r="Z263" s="4" t="e">
        <f t="shared" ref="Z263:Z271" si="48">X263/X$276*100</f>
        <v>#REF!</v>
      </c>
      <c r="AA263" s="4" t="e">
        <f t="shared" ref="AA263:AA271" si="49">X263/U263*100</f>
        <v>#DIV/0!</v>
      </c>
      <c r="AB263" s="4" t="e">
        <f t="shared" ref="AB263:AB271" si="50">X263/X$286*100</f>
        <v>#REF!</v>
      </c>
      <c r="AC263" s="4" t="e">
        <f t="shared" ref="AC263:AC271" si="51">X263/C263*100</f>
        <v>#DIV/0!</v>
      </c>
    </row>
    <row r="264" spans="1:36" ht="22.5" hidden="1" x14ac:dyDescent="0.2">
      <c r="A264" s="26" t="s">
        <v>332</v>
      </c>
      <c r="B264" s="44" t="s">
        <v>434</v>
      </c>
      <c r="C264" s="27"/>
      <c r="D264" s="27"/>
      <c r="E264" s="21">
        <f>'[1]январь 2010г.'!C269</f>
        <v>0</v>
      </c>
      <c r="F264" s="21"/>
      <c r="G264" s="21">
        <f>'[1]январь 2010г.'!D269</f>
        <v>0</v>
      </c>
      <c r="H264" s="21"/>
      <c r="I264" s="21">
        <f>'[1]сводка 2009'!M270-'[1]сводка 2009'!L270</f>
        <v>0</v>
      </c>
      <c r="J264" s="22">
        <f>'[1]сводка 2010'!M270-'[1]сводка 2010'!L270</f>
        <v>0</v>
      </c>
      <c r="K264" s="4">
        <f t="shared" si="43"/>
        <v>0</v>
      </c>
      <c r="L264" s="22">
        <f>'[1]сводка 2009'!M270</f>
        <v>0</v>
      </c>
      <c r="M264" s="4">
        <f>'[1]сводка 2010'!M270</f>
        <v>0</v>
      </c>
      <c r="N264" s="4">
        <f t="shared" si="45"/>
        <v>0</v>
      </c>
      <c r="O264" s="21">
        <f>'[1]сводка 2009'!M270</f>
        <v>0</v>
      </c>
      <c r="P264" s="21"/>
      <c r="Q264" s="21">
        <f>'[1]сводка 2010'!M270</f>
        <v>0</v>
      </c>
      <c r="R264" s="4"/>
      <c r="S264" s="4"/>
      <c r="T264" s="4"/>
      <c r="U264" s="4">
        <f>'[1]ожид на 2010 год'!T270</f>
        <v>0</v>
      </c>
      <c r="V264" s="4">
        <f t="shared" si="46"/>
        <v>0</v>
      </c>
      <c r="W264" s="4"/>
      <c r="X264" s="4"/>
      <c r="Y264" s="4">
        <f t="shared" si="47"/>
        <v>0</v>
      </c>
      <c r="Z264" s="4" t="e">
        <f t="shared" si="48"/>
        <v>#REF!</v>
      </c>
      <c r="AA264" s="4" t="e">
        <f t="shared" si="49"/>
        <v>#DIV/0!</v>
      </c>
      <c r="AB264" s="4" t="e">
        <f t="shared" si="50"/>
        <v>#REF!</v>
      </c>
      <c r="AC264" s="4" t="e">
        <f t="shared" si="51"/>
        <v>#DIV/0!</v>
      </c>
      <c r="AD264" s="28"/>
      <c r="AE264" s="28"/>
      <c r="AF264" s="28"/>
      <c r="AG264" s="28"/>
      <c r="AH264" s="28"/>
      <c r="AI264" s="6"/>
      <c r="AJ264" s="6"/>
    </row>
    <row r="265" spans="1:36" ht="33.75" hidden="1" x14ac:dyDescent="0.2">
      <c r="A265" s="26" t="s">
        <v>435</v>
      </c>
      <c r="B265" s="44" t="s">
        <v>110</v>
      </c>
      <c r="C265" s="27"/>
      <c r="D265" s="27"/>
      <c r="E265" s="21">
        <f>'[1]январь 2010г.'!C270</f>
        <v>0</v>
      </c>
      <c r="F265" s="21"/>
      <c r="G265" s="21">
        <f>'[1]январь 2010г.'!D270</f>
        <v>0</v>
      </c>
      <c r="H265" s="21"/>
      <c r="I265" s="21">
        <f>'[1]сводка 2009'!M271-'[1]сводка 2009'!L271</f>
        <v>0</v>
      </c>
      <c r="J265" s="22">
        <f>'[1]сводка 2010'!M271-'[1]сводка 2010'!L271</f>
        <v>0</v>
      </c>
      <c r="K265" s="4">
        <f t="shared" si="43"/>
        <v>0</v>
      </c>
      <c r="L265" s="22">
        <f>'[1]сводка 2009'!M271</f>
        <v>0</v>
      </c>
      <c r="M265" s="4">
        <f>'[1]сводка 2010'!M271</f>
        <v>0</v>
      </c>
      <c r="N265" s="4">
        <f t="shared" si="45"/>
        <v>0</v>
      </c>
      <c r="O265" s="21">
        <f>'[1]сводка 2009'!M271</f>
        <v>0</v>
      </c>
      <c r="P265" s="21"/>
      <c r="Q265" s="21">
        <f>'[1]сводка 2010'!M271</f>
        <v>0</v>
      </c>
      <c r="R265" s="4"/>
      <c r="S265" s="4"/>
      <c r="T265" s="4"/>
      <c r="U265" s="4">
        <f>'[1]ожид на 2010 год'!T271</f>
        <v>0</v>
      </c>
      <c r="V265" s="4">
        <f t="shared" si="46"/>
        <v>0</v>
      </c>
      <c r="W265" s="4"/>
      <c r="X265" s="4"/>
      <c r="Y265" s="4">
        <f t="shared" si="47"/>
        <v>0</v>
      </c>
      <c r="Z265" s="4" t="e">
        <f t="shared" si="48"/>
        <v>#REF!</v>
      </c>
      <c r="AA265" s="4" t="e">
        <f t="shared" si="49"/>
        <v>#DIV/0!</v>
      </c>
      <c r="AB265" s="4" t="e">
        <f t="shared" si="50"/>
        <v>#REF!</v>
      </c>
      <c r="AC265" s="4" t="e">
        <f t="shared" si="51"/>
        <v>#DIV/0!</v>
      </c>
      <c r="AD265" s="28"/>
      <c r="AE265" s="28"/>
      <c r="AF265" s="28"/>
      <c r="AG265" s="28"/>
      <c r="AH265" s="28"/>
      <c r="AI265" s="6"/>
      <c r="AJ265" s="6"/>
    </row>
    <row r="266" spans="1:36" ht="22.5" hidden="1" x14ac:dyDescent="0.2">
      <c r="A266" s="26" t="s">
        <v>63</v>
      </c>
      <c r="B266" s="44" t="s">
        <v>74</v>
      </c>
      <c r="C266" s="27"/>
      <c r="D266" s="27"/>
      <c r="E266" s="21">
        <f>'[1]январь 2010г.'!C271</f>
        <v>0</v>
      </c>
      <c r="F266" s="21"/>
      <c r="G266" s="21">
        <f>'[1]январь 2010г.'!D271</f>
        <v>0</v>
      </c>
      <c r="H266" s="21"/>
      <c r="I266" s="21">
        <f>'[1]сводка 2009'!M272-'[1]сводка 2009'!L272</f>
        <v>0</v>
      </c>
      <c r="J266" s="22">
        <f>'[1]сводка 2010'!M272-'[1]сводка 2010'!L272</f>
        <v>0</v>
      </c>
      <c r="K266" s="4">
        <f t="shared" si="43"/>
        <v>0</v>
      </c>
      <c r="L266" s="22">
        <f>'[1]сводка 2009'!M272</f>
        <v>0</v>
      </c>
      <c r="M266" s="4">
        <f>'[1]сводка 2010'!M272</f>
        <v>0</v>
      </c>
      <c r="N266" s="4">
        <f t="shared" si="45"/>
        <v>0</v>
      </c>
      <c r="O266" s="21">
        <f>'[1]сводка 2009'!M272</f>
        <v>0</v>
      </c>
      <c r="P266" s="21"/>
      <c r="Q266" s="21">
        <f>'[1]сводка 2010'!M272</f>
        <v>0</v>
      </c>
      <c r="R266" s="4"/>
      <c r="S266" s="4"/>
      <c r="T266" s="4"/>
      <c r="U266" s="4">
        <f>'[1]ожид на 2010 год'!T272</f>
        <v>0</v>
      </c>
      <c r="V266" s="4">
        <f t="shared" si="46"/>
        <v>0</v>
      </c>
      <c r="W266" s="4"/>
      <c r="X266" s="4">
        <f>X268+X269</f>
        <v>0</v>
      </c>
      <c r="Y266" s="4">
        <f t="shared" si="47"/>
        <v>0</v>
      </c>
      <c r="Z266" s="4" t="e">
        <f t="shared" si="48"/>
        <v>#REF!</v>
      </c>
      <c r="AA266" s="4" t="e">
        <f t="shared" si="49"/>
        <v>#DIV/0!</v>
      </c>
      <c r="AB266" s="4" t="e">
        <f t="shared" si="50"/>
        <v>#REF!</v>
      </c>
      <c r="AC266" s="4" t="e">
        <f t="shared" si="51"/>
        <v>#DIV/0!</v>
      </c>
      <c r="AD266" s="6"/>
      <c r="AE266" s="6"/>
      <c r="AF266" s="6"/>
      <c r="AG266" s="6"/>
      <c r="AH266" s="6"/>
      <c r="AI266" s="6"/>
      <c r="AJ266" s="6"/>
    </row>
    <row r="267" spans="1:36" ht="22.5" hidden="1" x14ac:dyDescent="0.2">
      <c r="A267" s="26" t="s">
        <v>111</v>
      </c>
      <c r="B267" s="44" t="s">
        <v>509</v>
      </c>
      <c r="C267" s="27"/>
      <c r="D267" s="27"/>
      <c r="E267" s="21">
        <f>E269</f>
        <v>0</v>
      </c>
      <c r="F267" s="21">
        <v>0</v>
      </c>
      <c r="G267" s="21">
        <f>'[1]январь 2010г.'!D272</f>
        <v>0</v>
      </c>
      <c r="H267" s="21">
        <f>H268+H269</f>
        <v>0</v>
      </c>
      <c r="I267" s="21">
        <f>'[1]сводка 2009'!M273-'[1]сводка 2009'!L273</f>
        <v>0</v>
      </c>
      <c r="J267" s="22">
        <f>'[1]сводка 2010'!M273-'[1]сводка 2010'!L273</f>
        <v>0</v>
      </c>
      <c r="K267" s="4">
        <f t="shared" si="43"/>
        <v>0</v>
      </c>
      <c r="L267" s="22">
        <f>'[1]сводка 2009'!M273</f>
        <v>0</v>
      </c>
      <c r="M267" s="4">
        <f>'[1]сводка 2010'!M273</f>
        <v>22.3</v>
      </c>
      <c r="N267" s="4">
        <f t="shared" si="45"/>
        <v>22.3</v>
      </c>
      <c r="O267" s="21">
        <f>'[1]сводка 2009'!M273</f>
        <v>0</v>
      </c>
      <c r="P267" s="21"/>
      <c r="Q267" s="21">
        <f>'[1]сводка 2010'!M273</f>
        <v>22.3</v>
      </c>
      <c r="R267" s="4"/>
      <c r="S267" s="4"/>
      <c r="T267" s="4"/>
      <c r="U267" s="4">
        <f>'[1]ожид на 2010 год'!T273</f>
        <v>22.3</v>
      </c>
      <c r="V267" s="4">
        <f t="shared" si="46"/>
        <v>22.3</v>
      </c>
      <c r="W267" s="4"/>
      <c r="X267" s="4"/>
      <c r="Y267" s="4">
        <f t="shared" si="47"/>
        <v>-22.3</v>
      </c>
      <c r="Z267" s="4" t="e">
        <f t="shared" si="48"/>
        <v>#REF!</v>
      </c>
      <c r="AA267" s="4">
        <f t="shared" si="49"/>
        <v>0</v>
      </c>
      <c r="AB267" s="4" t="e">
        <f t="shared" si="50"/>
        <v>#REF!</v>
      </c>
      <c r="AC267" s="4" t="e">
        <f t="shared" si="51"/>
        <v>#DIV/0!</v>
      </c>
    </row>
    <row r="268" spans="1:36" ht="22.5" hidden="1" x14ac:dyDescent="0.2">
      <c r="A268" s="26" t="s">
        <v>510</v>
      </c>
      <c r="B268" s="44" t="s">
        <v>316</v>
      </c>
      <c r="C268" s="27"/>
      <c r="D268" s="27"/>
      <c r="E268" s="21">
        <f>'[1]январь 2010г.'!C273</f>
        <v>0</v>
      </c>
      <c r="F268" s="21"/>
      <c r="G268" s="21">
        <f>'[1]январь 2010г.'!D273</f>
        <v>0</v>
      </c>
      <c r="H268" s="21"/>
      <c r="I268" s="21">
        <f>'[1]сводка 2009'!M274-'[1]сводка 2009'!L274</f>
        <v>0</v>
      </c>
      <c r="J268" s="22">
        <f>'[1]сводка 2010'!M274-'[1]сводка 2010'!L274</f>
        <v>0</v>
      </c>
      <c r="K268" s="4">
        <f t="shared" si="43"/>
        <v>0</v>
      </c>
      <c r="L268" s="22">
        <f>'[1]сводка 2009'!M274</f>
        <v>0</v>
      </c>
      <c r="M268" s="4">
        <f>'[1]сводка 2010'!M274</f>
        <v>0</v>
      </c>
      <c r="N268" s="4">
        <f t="shared" si="45"/>
        <v>0</v>
      </c>
      <c r="O268" s="21">
        <f>'[1]сводка 2009'!M274</f>
        <v>0</v>
      </c>
      <c r="P268" s="21"/>
      <c r="Q268" s="21">
        <f>'[1]сводка 2010'!M274</f>
        <v>0</v>
      </c>
      <c r="R268" s="4"/>
      <c r="S268" s="4"/>
      <c r="T268" s="4"/>
      <c r="U268" s="4">
        <f>'[1]ожид на 2010 год'!T274</f>
        <v>0</v>
      </c>
      <c r="V268" s="4">
        <f t="shared" si="46"/>
        <v>0</v>
      </c>
      <c r="W268" s="4"/>
      <c r="X268" s="4"/>
      <c r="Y268" s="4">
        <f t="shared" si="47"/>
        <v>0</v>
      </c>
      <c r="Z268" s="4" t="e">
        <f t="shared" si="48"/>
        <v>#REF!</v>
      </c>
      <c r="AA268" s="4" t="e">
        <f t="shared" si="49"/>
        <v>#DIV/0!</v>
      </c>
      <c r="AB268" s="4" t="e">
        <f t="shared" si="50"/>
        <v>#REF!</v>
      </c>
      <c r="AC268" s="4" t="e">
        <f t="shared" si="51"/>
        <v>#DIV/0!</v>
      </c>
    </row>
    <row r="269" spans="1:36" ht="22.5" hidden="1" x14ac:dyDescent="0.2">
      <c r="A269" s="26" t="s">
        <v>605</v>
      </c>
      <c r="B269" s="44" t="s">
        <v>606</v>
      </c>
      <c r="C269" s="27"/>
      <c r="D269" s="27"/>
      <c r="E269" s="21">
        <f>'[1]январь 2010г.'!C274</f>
        <v>0</v>
      </c>
      <c r="F269" s="21"/>
      <c r="G269" s="21">
        <f>'[1]январь 2010г.'!D274</f>
        <v>0</v>
      </c>
      <c r="H269" s="21"/>
      <c r="I269" s="21">
        <f>'[1]сводка 2009'!M275-'[1]сводка 2009'!L275</f>
        <v>0</v>
      </c>
      <c r="J269" s="22">
        <f>'[1]сводка 2010'!M275-'[1]сводка 2010'!L275</f>
        <v>0</v>
      </c>
      <c r="K269" s="4">
        <f t="shared" si="43"/>
        <v>0</v>
      </c>
      <c r="L269" s="22">
        <f>'[1]сводка 2009'!M275</f>
        <v>0</v>
      </c>
      <c r="M269" s="4">
        <f>'[1]сводка 2010'!M275</f>
        <v>22.3</v>
      </c>
      <c r="N269" s="4">
        <f t="shared" si="45"/>
        <v>22.3</v>
      </c>
      <c r="O269" s="21">
        <f>'[1]сводка 2009'!M275</f>
        <v>0</v>
      </c>
      <c r="P269" s="21"/>
      <c r="Q269" s="21">
        <f>'[1]сводка 2010'!M275</f>
        <v>22.3</v>
      </c>
      <c r="R269" s="4"/>
      <c r="S269" s="4"/>
      <c r="T269" s="4"/>
      <c r="U269" s="4">
        <f>'[1]ожид на 2010 год'!T275</f>
        <v>22.3</v>
      </c>
      <c r="V269" s="4">
        <f t="shared" si="46"/>
        <v>22.3</v>
      </c>
      <c r="W269" s="4"/>
      <c r="X269" s="4"/>
      <c r="Y269" s="4">
        <f t="shared" si="47"/>
        <v>-22.3</v>
      </c>
      <c r="Z269" s="4" t="e">
        <f t="shared" si="48"/>
        <v>#REF!</v>
      </c>
      <c r="AA269" s="4">
        <f t="shared" si="49"/>
        <v>0</v>
      </c>
      <c r="AB269" s="4" t="e">
        <f t="shared" si="50"/>
        <v>#REF!</v>
      </c>
      <c r="AC269" s="4" t="e">
        <f t="shared" si="51"/>
        <v>#DIV/0!</v>
      </c>
    </row>
    <row r="270" spans="1:36" ht="16.5" hidden="1" customHeight="1" x14ac:dyDescent="0.2">
      <c r="A270" s="26" t="s">
        <v>220</v>
      </c>
      <c r="B270" s="44" t="s">
        <v>307</v>
      </c>
      <c r="C270" s="27">
        <v>-1177</v>
      </c>
      <c r="D270" s="27"/>
      <c r="E270" s="21"/>
      <c r="F270" s="21"/>
      <c r="G270" s="21">
        <f>'[1]январь 2010г.'!D275</f>
        <v>0</v>
      </c>
      <c r="H270" s="21" t="e">
        <f>H271+H273+#REF!</f>
        <v>#REF!</v>
      </c>
      <c r="I270" s="21">
        <f>'[1]сводка 2009'!M276-'[1]сводка 2009'!L276</f>
        <v>0</v>
      </c>
      <c r="J270" s="22">
        <f>'[1]сводка 2010'!M276-'[1]сводка 2010'!L276</f>
        <v>0</v>
      </c>
      <c r="K270" s="4">
        <f t="shared" si="43"/>
        <v>0</v>
      </c>
      <c r="L270" s="22">
        <f>'[1]сводка 2009'!M276</f>
        <v>-1171.7</v>
      </c>
      <c r="M270" s="4">
        <f>'[1]сводка 2010'!M276</f>
        <v>-22.3</v>
      </c>
      <c r="N270" s="4">
        <f t="shared" si="45"/>
        <v>1149.4000000000001</v>
      </c>
      <c r="O270" s="21">
        <f>'[1]сводка 2009'!M276</f>
        <v>-1171.7</v>
      </c>
      <c r="P270" s="21"/>
      <c r="Q270" s="21">
        <f>'[1]сводка 2010'!M276</f>
        <v>-22.3</v>
      </c>
      <c r="R270" s="4"/>
      <c r="S270" s="4"/>
      <c r="T270" s="4"/>
      <c r="U270" s="4">
        <f>'[1]ожид на 2010 год'!T276</f>
        <v>-22.3</v>
      </c>
      <c r="V270" s="4">
        <f t="shared" si="46"/>
        <v>-22.3</v>
      </c>
      <c r="W270" s="4"/>
      <c r="X270" s="4">
        <v>0</v>
      </c>
      <c r="Y270" s="4">
        <f t="shared" si="47"/>
        <v>22.3</v>
      </c>
      <c r="Z270" s="4" t="e">
        <f t="shared" si="48"/>
        <v>#REF!</v>
      </c>
      <c r="AA270" s="4">
        <f t="shared" si="49"/>
        <v>0</v>
      </c>
      <c r="AB270" s="4" t="e">
        <f t="shared" si="50"/>
        <v>#REF!</v>
      </c>
      <c r="AC270" s="4">
        <f t="shared" si="51"/>
        <v>0</v>
      </c>
    </row>
    <row r="271" spans="1:36" ht="15.75" customHeight="1" x14ac:dyDescent="0.2">
      <c r="A271" s="26" t="s">
        <v>308</v>
      </c>
      <c r="B271" s="44" t="s">
        <v>193</v>
      </c>
      <c r="C271" s="27"/>
      <c r="D271" s="27">
        <v>0</v>
      </c>
      <c r="E271" s="22">
        <v>0</v>
      </c>
      <c r="F271" s="22"/>
      <c r="G271" s="22">
        <f>'[1]январь 2010г.'!D276</f>
        <v>0</v>
      </c>
      <c r="H271" s="22"/>
      <c r="I271" s="22">
        <f>'[1]сводка 2009'!M277-'[1]сводка 2009'!L277</f>
        <v>0</v>
      </c>
      <c r="J271" s="22">
        <f>'[1]сводка 2010'!M277-'[1]сводка 2010'!L277</f>
        <v>0</v>
      </c>
      <c r="K271" s="4">
        <f t="shared" si="43"/>
        <v>0</v>
      </c>
      <c r="L271" s="22">
        <f>'[1]сводка 2009'!M277</f>
        <v>0</v>
      </c>
      <c r="M271" s="4">
        <f>'[1]сводка 2010'!M277</f>
        <v>0</v>
      </c>
      <c r="N271" s="4">
        <f t="shared" si="45"/>
        <v>0</v>
      </c>
      <c r="O271" s="22">
        <f>'[1]сводка 2009'!M277</f>
        <v>0</v>
      </c>
      <c r="P271" s="22">
        <f>E271-D271</f>
        <v>0</v>
      </c>
      <c r="Q271" s="21">
        <v>0</v>
      </c>
      <c r="R271" s="4">
        <v>0</v>
      </c>
      <c r="S271" s="4">
        <v>0</v>
      </c>
      <c r="T271" s="4">
        <v>0</v>
      </c>
      <c r="U271" s="4">
        <f>Q271+S271</f>
        <v>0</v>
      </c>
      <c r="V271" s="4">
        <f t="shared" si="46"/>
        <v>0</v>
      </c>
      <c r="W271" s="4">
        <v>0</v>
      </c>
      <c r="X271" s="4" t="e">
        <f>X276+X277</f>
        <v>#REF!</v>
      </c>
      <c r="Y271" s="4" t="e">
        <f t="shared" si="47"/>
        <v>#REF!</v>
      </c>
      <c r="Z271" s="4" t="e">
        <f t="shared" si="48"/>
        <v>#REF!</v>
      </c>
      <c r="AA271" s="4" t="e">
        <f t="shared" si="49"/>
        <v>#REF!</v>
      </c>
      <c r="AB271" s="4" t="e">
        <f t="shared" si="50"/>
        <v>#REF!</v>
      </c>
      <c r="AC271" s="4" t="e">
        <f t="shared" si="51"/>
        <v>#REF!</v>
      </c>
    </row>
    <row r="272" spans="1:36" ht="26.25" hidden="1" customHeight="1" x14ac:dyDescent="0.2">
      <c r="A272" s="26"/>
      <c r="B272" s="44" t="s">
        <v>507</v>
      </c>
      <c r="C272" s="27"/>
      <c r="D272" s="27">
        <v>0</v>
      </c>
      <c r="E272" s="21">
        <v>0</v>
      </c>
      <c r="F272" s="21"/>
      <c r="G272" s="21"/>
      <c r="H272" s="21"/>
      <c r="I272" s="21"/>
      <c r="J272" s="22"/>
      <c r="K272" s="4"/>
      <c r="L272" s="22"/>
      <c r="M272" s="4"/>
      <c r="N272" s="4"/>
      <c r="O272" s="21"/>
      <c r="P272" s="21">
        <f>E272-D272</f>
        <v>0</v>
      </c>
      <c r="Q272" s="21">
        <v>0</v>
      </c>
      <c r="R272" s="4">
        <v>100</v>
      </c>
      <c r="S272" s="4">
        <v>0</v>
      </c>
      <c r="T272" s="4">
        <v>0</v>
      </c>
      <c r="U272" s="4">
        <f>Q272+S272</f>
        <v>0</v>
      </c>
      <c r="V272" s="4">
        <f t="shared" si="46"/>
        <v>0</v>
      </c>
      <c r="W272" s="4">
        <v>100</v>
      </c>
      <c r="X272" s="4"/>
      <c r="Y272" s="4"/>
      <c r="Z272" s="4"/>
      <c r="AA272" s="4"/>
      <c r="AB272" s="4"/>
      <c r="AC272" s="4"/>
    </row>
    <row r="273" spans="1:45" x14ac:dyDescent="0.2">
      <c r="A273" s="26" t="s">
        <v>175</v>
      </c>
      <c r="B273" s="44" t="s">
        <v>431</v>
      </c>
      <c r="C273" s="27"/>
      <c r="D273" s="27">
        <f>D274+D275</f>
        <v>0</v>
      </c>
      <c r="E273" s="22">
        <f>E274+E275</f>
        <v>0</v>
      </c>
      <c r="F273" s="22"/>
      <c r="G273" s="22">
        <f>'[1]январь 2010г.'!D277</f>
        <v>0</v>
      </c>
      <c r="H273" s="22"/>
      <c r="I273" s="22">
        <f>'[1]сводка 2009'!M278-'[1]сводка 2009'!L278</f>
        <v>0</v>
      </c>
      <c r="J273" s="22">
        <f>'[1]сводка 2010'!M278-'[1]сводка 2010'!L278</f>
        <v>0</v>
      </c>
      <c r="K273" s="4">
        <f t="shared" si="43"/>
        <v>0</v>
      </c>
      <c r="L273" s="22">
        <f>'[1]сводка 2009'!M278</f>
        <v>-1171.7</v>
      </c>
      <c r="M273" s="4">
        <f>'[1]сводка 2010'!M278</f>
        <v>-22.3</v>
      </c>
      <c r="N273" s="4">
        <f t="shared" si="45"/>
        <v>1149.4000000000001</v>
      </c>
      <c r="O273" s="22">
        <f>'[1]сводка 2009'!M278</f>
        <v>-1171.7</v>
      </c>
      <c r="P273" s="22">
        <f>P274+P275</f>
        <v>0</v>
      </c>
      <c r="Q273" s="21">
        <v>0</v>
      </c>
      <c r="R273" s="4">
        <v>100</v>
      </c>
      <c r="S273" s="4">
        <v>0</v>
      </c>
      <c r="T273" s="4">
        <v>0</v>
      </c>
      <c r="U273" s="4">
        <v>0</v>
      </c>
      <c r="V273" s="4">
        <f t="shared" si="46"/>
        <v>0</v>
      </c>
      <c r="W273" s="4">
        <v>100</v>
      </c>
      <c r="X273" s="4">
        <v>0</v>
      </c>
      <c r="Y273" s="4">
        <f>X273-U273</f>
        <v>0</v>
      </c>
      <c r="Z273" s="4" t="e">
        <f>X273/X$276*100</f>
        <v>#REF!</v>
      </c>
      <c r="AA273" s="4" t="e">
        <f>X273/U273*100</f>
        <v>#DIV/0!</v>
      </c>
      <c r="AB273" s="4" t="e">
        <f>X273/X$286*100</f>
        <v>#REF!</v>
      </c>
      <c r="AC273" s="4" t="e">
        <f>X273/C273*100</f>
        <v>#DIV/0!</v>
      </c>
    </row>
    <row r="274" spans="1:45" ht="12" customHeight="1" x14ac:dyDescent="0.2">
      <c r="A274" s="26"/>
      <c r="B274" s="44" t="s">
        <v>578</v>
      </c>
      <c r="C274" s="27"/>
      <c r="D274" s="27">
        <v>0</v>
      </c>
      <c r="E274" s="21">
        <v>0</v>
      </c>
      <c r="F274" s="21"/>
      <c r="G274" s="21"/>
      <c r="H274" s="21"/>
      <c r="I274" s="21"/>
      <c r="J274" s="22"/>
      <c r="K274" s="4"/>
      <c r="L274" s="22"/>
      <c r="M274" s="4"/>
      <c r="N274" s="4"/>
      <c r="O274" s="21"/>
      <c r="P274" s="21">
        <f t="shared" ref="P274:P279" si="52">E274-D274</f>
        <v>0</v>
      </c>
      <c r="Q274" s="21">
        <v>0</v>
      </c>
      <c r="R274" s="4">
        <v>100</v>
      </c>
      <c r="S274" s="4">
        <v>0</v>
      </c>
      <c r="T274" s="4">
        <v>0</v>
      </c>
      <c r="U274" s="4">
        <f>Q274+S274+T274</f>
        <v>0</v>
      </c>
      <c r="V274" s="4">
        <f t="shared" si="46"/>
        <v>0</v>
      </c>
      <c r="W274" s="4">
        <v>100</v>
      </c>
      <c r="X274" s="4"/>
      <c r="Y274" s="4"/>
      <c r="Z274" s="4"/>
      <c r="AA274" s="4"/>
      <c r="AB274" s="4"/>
      <c r="AC274" s="4"/>
    </row>
    <row r="275" spans="1:45" ht="12.75" customHeight="1" x14ac:dyDescent="0.2">
      <c r="A275" s="26"/>
      <c r="B275" s="44" t="s">
        <v>431</v>
      </c>
      <c r="C275" s="27"/>
      <c r="D275" s="27">
        <v>0</v>
      </c>
      <c r="E275" s="21">
        <v>0</v>
      </c>
      <c r="F275" s="21"/>
      <c r="G275" s="21"/>
      <c r="H275" s="21"/>
      <c r="I275" s="21"/>
      <c r="J275" s="22"/>
      <c r="K275" s="4"/>
      <c r="L275" s="22"/>
      <c r="M275" s="4"/>
      <c r="N275" s="4"/>
      <c r="O275" s="21"/>
      <c r="P275" s="21">
        <v>0</v>
      </c>
      <c r="Q275" s="21">
        <v>0</v>
      </c>
      <c r="R275" s="4">
        <v>100</v>
      </c>
      <c r="S275" s="4">
        <v>0</v>
      </c>
      <c r="T275" s="4">
        <v>0</v>
      </c>
      <c r="U275" s="4">
        <v>0</v>
      </c>
      <c r="V275" s="4">
        <f t="shared" si="46"/>
        <v>0</v>
      </c>
      <c r="W275" s="4">
        <v>100</v>
      </c>
      <c r="X275" s="4"/>
      <c r="Y275" s="4"/>
      <c r="Z275" s="4"/>
      <c r="AA275" s="4"/>
      <c r="AB275" s="4"/>
      <c r="AC275" s="4"/>
    </row>
    <row r="276" spans="1:45" s="18" customFormat="1" ht="24.75" customHeight="1" thickBot="1" x14ac:dyDescent="0.25">
      <c r="A276" s="25"/>
      <c r="B276" s="43" t="s">
        <v>544</v>
      </c>
      <c r="C276" s="25" t="e">
        <f>C277+C278</f>
        <v>#REF!</v>
      </c>
      <c r="D276" s="25">
        <f>D7</f>
        <v>415.70000000000005</v>
      </c>
      <c r="E276" s="29">
        <f>E7</f>
        <v>474.70000000000005</v>
      </c>
      <c r="F276" s="29" t="e">
        <f>F277+F278</f>
        <v>#REF!</v>
      </c>
      <c r="G276" s="29" t="e">
        <f>G277+G278</f>
        <v>#REF!</v>
      </c>
      <c r="H276" s="29" t="e">
        <f>H7</f>
        <v>#REF!</v>
      </c>
      <c r="I276" s="29">
        <f>'[1]сводка 2009'!M280-'[1]сводка 2009'!L280</f>
        <v>6144.8000000000102</v>
      </c>
      <c r="J276" s="29">
        <f>'[1]сводка 2010'!M280-'[1]сводка 2010'!L280</f>
        <v>6412.5999999999913</v>
      </c>
      <c r="K276" s="7">
        <f t="shared" si="43"/>
        <v>267.79999999998108</v>
      </c>
      <c r="L276" s="29">
        <f>'[1]сводка 2009'!M280</f>
        <v>51382.500000000015</v>
      </c>
      <c r="M276" s="7">
        <f>'[1]сводка 2010'!M280</f>
        <v>65468.6</v>
      </c>
      <c r="N276" s="7">
        <f t="shared" si="45"/>
        <v>14086.099999999984</v>
      </c>
      <c r="O276" s="29">
        <f>'[1]сводка 2009'!M280</f>
        <v>51382.500000000015</v>
      </c>
      <c r="P276" s="29">
        <f t="shared" si="52"/>
        <v>59</v>
      </c>
      <c r="Q276" s="29">
        <f>Q7</f>
        <v>470.84781000000004</v>
      </c>
      <c r="R276" s="7">
        <f t="shared" ref="R276:R286" si="53">Q276/E276*100</f>
        <v>99.18850010532968</v>
      </c>
      <c r="S276" s="7">
        <f>S7</f>
        <v>2.9</v>
      </c>
      <c r="T276" s="7">
        <f>T7</f>
        <v>44.73</v>
      </c>
      <c r="U276" s="7">
        <f>U7</f>
        <v>509</v>
      </c>
      <c r="V276" s="7">
        <f t="shared" si="46"/>
        <v>34.299999999999955</v>
      </c>
      <c r="W276" s="7">
        <f>U276/E276*100</f>
        <v>107.22561617863913</v>
      </c>
      <c r="X276" s="7" t="e">
        <f>X7</f>
        <v>#REF!</v>
      </c>
      <c r="Y276" s="7" t="e">
        <f>X276-U276</f>
        <v>#REF!</v>
      </c>
      <c r="Z276" s="7" t="e">
        <f>X276/X$276*100</f>
        <v>#REF!</v>
      </c>
      <c r="AA276" s="7" t="e">
        <f t="shared" ref="AA276:AA286" si="54">X276/U276*100</f>
        <v>#REF!</v>
      </c>
      <c r="AB276" s="7" t="e">
        <f t="shared" ref="AB276:AB284" si="55">X276/X$286*100</f>
        <v>#REF!</v>
      </c>
      <c r="AC276" s="7" t="e">
        <f t="shared" ref="AC276:AC284" si="56">X276/C276*100</f>
        <v>#REF!</v>
      </c>
    </row>
    <row r="277" spans="1:45" s="18" customFormat="1" x14ac:dyDescent="0.2">
      <c r="A277" s="25"/>
      <c r="B277" s="45" t="s">
        <v>607</v>
      </c>
      <c r="C277" s="25" t="e">
        <f>C8+#REF!+C16+C33+C42</f>
        <v>#REF!</v>
      </c>
      <c r="D277" s="25">
        <f>D8+D10+D16+D33</f>
        <v>384.70000000000005</v>
      </c>
      <c r="E277" s="29">
        <f>E8+E10+E20+E23+E33</f>
        <v>384.70000000000005</v>
      </c>
      <c r="F277" s="25" t="e">
        <f>F8+#REF!+F16+F33+F42</f>
        <v>#REF!</v>
      </c>
      <c r="G277" s="25" t="e">
        <f>G8+#REF!+G16+G33+G42</f>
        <v>#REF!</v>
      </c>
      <c r="H277" s="25" t="e">
        <f>H8+#REF!+H16+H33+H42</f>
        <v>#REF!</v>
      </c>
      <c r="I277" s="25">
        <f>'[1]сводка 2009'!M281-'[1]сводка 2009'!L281</f>
        <v>3249.8000000000029</v>
      </c>
      <c r="J277" s="29">
        <f>'[1]сводка 2010'!M281-'[1]сводка 2010'!L281</f>
        <v>4202.1999999999898</v>
      </c>
      <c r="K277" s="7">
        <f t="shared" si="43"/>
        <v>952.3999999999869</v>
      </c>
      <c r="L277" s="29">
        <f>'[1]сводка 2009'!M281</f>
        <v>31734.400000000005</v>
      </c>
      <c r="M277" s="7">
        <f>'[1]сводка 2010'!M281</f>
        <v>41274.899999999994</v>
      </c>
      <c r="N277" s="7">
        <f t="shared" si="45"/>
        <v>9540.4999999999891</v>
      </c>
      <c r="O277" s="25">
        <f>'[1]сводка 2009'!M281</f>
        <v>31734.400000000005</v>
      </c>
      <c r="P277" s="25">
        <f t="shared" si="52"/>
        <v>0</v>
      </c>
      <c r="Q277" s="25">
        <f>Q8+Q16+Q33</f>
        <v>119.54358999999999</v>
      </c>
      <c r="R277" s="7">
        <f t="shared" si="53"/>
        <v>31.074497010657648</v>
      </c>
      <c r="S277" s="7">
        <f>S8+S16+S33</f>
        <v>2.9</v>
      </c>
      <c r="T277" s="7">
        <f>T8+T16+T33</f>
        <v>19.03</v>
      </c>
      <c r="U277" s="7">
        <f>U8+U10+U16+U33</f>
        <v>404.5</v>
      </c>
      <c r="V277" s="7">
        <f t="shared" si="46"/>
        <v>19.799999999999955</v>
      </c>
      <c r="W277" s="7">
        <f>U277/E277*100</f>
        <v>105.14686768910839</v>
      </c>
      <c r="X277" s="7" t="e">
        <f>X8+#REF!+X16+X33+X42</f>
        <v>#REF!</v>
      </c>
      <c r="Y277" s="7" t="e">
        <f>X277-U277</f>
        <v>#REF!</v>
      </c>
      <c r="Z277" s="7" t="e">
        <f>X277/X$276*100</f>
        <v>#REF!</v>
      </c>
      <c r="AA277" s="7" t="e">
        <f t="shared" si="54"/>
        <v>#REF!</v>
      </c>
      <c r="AB277" s="7" t="e">
        <f t="shared" si="55"/>
        <v>#REF!</v>
      </c>
      <c r="AC277" s="7" t="e">
        <f t="shared" si="56"/>
        <v>#REF!</v>
      </c>
    </row>
    <row r="278" spans="1:45" s="18" customFormat="1" ht="13.5" thickBot="1" x14ac:dyDescent="0.25">
      <c r="A278" s="25"/>
      <c r="B278" s="46" t="s">
        <v>608</v>
      </c>
      <c r="C278" s="25">
        <f>C81+C136+C142+C150+C199+C247+C259+C270</f>
        <v>27961.7</v>
      </c>
      <c r="D278" s="25">
        <f>D81+D142+D273</f>
        <v>10</v>
      </c>
      <c r="E278" s="29">
        <f>E276-E277</f>
        <v>90</v>
      </c>
      <c r="F278" s="25">
        <f>F81+F136+F142+F150+F199+F247+F259</f>
        <v>22015</v>
      </c>
      <c r="G278" s="25">
        <f>G81+G136+G142+G150+G199+G247+G259</f>
        <v>6814.7000000000007</v>
      </c>
      <c r="H278" s="25" t="e">
        <f>H81+H136+H142+H150+H194+H199+H247+H259+H270</f>
        <v>#REF!</v>
      </c>
      <c r="I278" s="25">
        <f>'[1]сводка 2009'!M282-'[1]сводка 2009'!L282</f>
        <v>2895</v>
      </c>
      <c r="J278" s="29">
        <f>'[1]сводка 2010'!M282-'[1]сводка 2010'!L282</f>
        <v>2210.4000000000051</v>
      </c>
      <c r="K278" s="7">
        <f t="shared" si="43"/>
        <v>-684.59999999999491</v>
      </c>
      <c r="L278" s="29">
        <f>'[1]сводка 2009'!M282</f>
        <v>19648.099999999999</v>
      </c>
      <c r="M278" s="7">
        <f>'[1]сводка 2010'!M282</f>
        <v>24193.700000000004</v>
      </c>
      <c r="N278" s="7">
        <f t="shared" si="45"/>
        <v>4545.6000000000058</v>
      </c>
      <c r="O278" s="25">
        <f>'[1]сводка 2009'!M282</f>
        <v>19648.099999999999</v>
      </c>
      <c r="P278" s="29">
        <f t="shared" si="52"/>
        <v>80</v>
      </c>
      <c r="Q278" s="29">
        <f>Q276-Q277</f>
        <v>351.30422000000004</v>
      </c>
      <c r="R278" s="7">
        <f t="shared" si="53"/>
        <v>390.33802222222226</v>
      </c>
      <c r="S278" s="7">
        <f>S276-S277</f>
        <v>0</v>
      </c>
      <c r="T278" s="7">
        <f>T276-T277</f>
        <v>25.699999999999996</v>
      </c>
      <c r="U278" s="7">
        <f>U276-U277</f>
        <v>104.5</v>
      </c>
      <c r="V278" s="7">
        <f t="shared" si="46"/>
        <v>14.5</v>
      </c>
      <c r="W278" s="7">
        <f>U278/E278*100</f>
        <v>116.11111111111111</v>
      </c>
      <c r="X278" s="7">
        <f>X81+X136+X142+X150+X199+X247+X259</f>
        <v>32551.8</v>
      </c>
      <c r="Y278" s="7">
        <f>X278-U278</f>
        <v>32447.3</v>
      </c>
      <c r="Z278" s="7" t="e">
        <f>X278/X$276*100</f>
        <v>#REF!</v>
      </c>
      <c r="AA278" s="7">
        <f t="shared" si="54"/>
        <v>31150.047846889953</v>
      </c>
      <c r="AB278" s="7" t="e">
        <f t="shared" si="55"/>
        <v>#REF!</v>
      </c>
      <c r="AC278" s="7">
        <f t="shared" si="56"/>
        <v>116.41566857522969</v>
      </c>
    </row>
    <row r="279" spans="1:45" x14ac:dyDescent="0.2">
      <c r="A279" s="21"/>
      <c r="B279" s="47" t="s">
        <v>610</v>
      </c>
      <c r="C279" s="3">
        <f>C278-C142</f>
        <v>6968.4000000000015</v>
      </c>
      <c r="D279" s="3">
        <v>0</v>
      </c>
      <c r="E279" s="3">
        <v>0</v>
      </c>
      <c r="F279" s="3">
        <f t="shared" ref="F279:O279" si="57">F278-F142</f>
        <v>5135.4000000000015</v>
      </c>
      <c r="G279" s="3">
        <f t="shared" si="57"/>
        <v>2218.7000000000007</v>
      </c>
      <c r="H279" s="3" t="e">
        <f t="shared" si="57"/>
        <v>#REF!</v>
      </c>
      <c r="I279" s="3">
        <f t="shared" si="57"/>
        <v>1280.5</v>
      </c>
      <c r="J279" s="3">
        <f t="shared" si="57"/>
        <v>622.90000000000146</v>
      </c>
      <c r="K279" s="3">
        <f t="shared" si="57"/>
        <v>-657.59999999999854</v>
      </c>
      <c r="L279" s="3">
        <f t="shared" si="57"/>
        <v>4547.2999999999975</v>
      </c>
      <c r="M279" s="3">
        <f t="shared" si="57"/>
        <v>6522.4000000000015</v>
      </c>
      <c r="N279" s="3">
        <f t="shared" si="57"/>
        <v>1975.100000000004</v>
      </c>
      <c r="O279" s="3">
        <f t="shared" si="57"/>
        <v>4547.2999999999975</v>
      </c>
      <c r="P279" s="3">
        <f t="shared" si="52"/>
        <v>0</v>
      </c>
      <c r="Q279" s="3">
        <f>Q81+Q273</f>
        <v>0</v>
      </c>
      <c r="R279" s="4">
        <v>100</v>
      </c>
      <c r="S279" s="4">
        <v>0</v>
      </c>
      <c r="T279" s="4">
        <f>T81+T273</f>
        <v>0</v>
      </c>
      <c r="U279" s="34">
        <f>U81+U273</f>
        <v>0</v>
      </c>
      <c r="V279" s="3">
        <v>0</v>
      </c>
      <c r="W279" s="4">
        <v>100</v>
      </c>
      <c r="X279" s="3">
        <f>X278-X142</f>
        <v>8439.5</v>
      </c>
      <c r="Y279" s="3">
        <f>Y278-Y142</f>
        <v>8338.5</v>
      </c>
      <c r="Z279" s="4" t="e">
        <f>X279/X$276*100</f>
        <v>#REF!</v>
      </c>
      <c r="AA279" s="4" t="e">
        <f t="shared" si="54"/>
        <v>#DIV/0!</v>
      </c>
      <c r="AB279" s="4" t="e">
        <f t="shared" si="55"/>
        <v>#REF!</v>
      </c>
      <c r="AC279" s="4">
        <f t="shared" si="56"/>
        <v>121.11101544113423</v>
      </c>
    </row>
    <row r="280" spans="1:45" s="18" customFormat="1" x14ac:dyDescent="0.2">
      <c r="A280" s="33" t="s">
        <v>254</v>
      </c>
      <c r="B280" s="48" t="s">
        <v>255</v>
      </c>
      <c r="C280" s="7">
        <f>C281+C282+C283+C284</f>
        <v>386666.60000000003</v>
      </c>
      <c r="D280" s="7">
        <f>D281+D282+D283+D284+D285</f>
        <v>4253.5</v>
      </c>
      <c r="E280" s="7">
        <f>E281+E282+E283+E284+E285</f>
        <v>4364.7</v>
      </c>
      <c r="F280" s="7"/>
      <c r="G280" s="7"/>
      <c r="H280" s="7"/>
      <c r="I280" s="7"/>
      <c r="J280" s="7"/>
      <c r="K280" s="29"/>
      <c r="L280" s="7"/>
      <c r="M280" s="7"/>
      <c r="N280" s="7"/>
      <c r="O280" s="7"/>
      <c r="P280" s="7">
        <f>P281+P282+P283+P284+P285</f>
        <v>111.19999999999982</v>
      </c>
      <c r="Q280" s="7">
        <f>Q281+Q282+Q283+Q284+Q285</f>
        <v>4054.0704800000003</v>
      </c>
      <c r="R280" s="7">
        <f t="shared" si="53"/>
        <v>92.883141567576246</v>
      </c>
      <c r="S280" s="7">
        <f>S281+S282+S283+S284+S285</f>
        <v>0</v>
      </c>
      <c r="T280" s="7">
        <f>T281+T282+T283+T284+T285</f>
        <v>310.60000000000002</v>
      </c>
      <c r="U280" s="7">
        <f>U281+U282+U283+U284+U285</f>
        <v>4364.7</v>
      </c>
      <c r="V280" s="7">
        <f>V281+V282+V283+V284+V285</f>
        <v>0</v>
      </c>
      <c r="W280" s="7">
        <f t="shared" ref="W280:W293" si="58">U280/E280*100</f>
        <v>100</v>
      </c>
      <c r="X280" s="7">
        <f>X281+X282+X283+X284+X285</f>
        <v>289884.42</v>
      </c>
      <c r="Y280" s="7">
        <f>Y281+Y282+Y283+Y284+Y285</f>
        <v>285519.72000000003</v>
      </c>
      <c r="Z280" s="7"/>
      <c r="AA280" s="7">
        <f t="shared" si="54"/>
        <v>6641.5657433500583</v>
      </c>
      <c r="AB280" s="7" t="e">
        <f t="shared" si="55"/>
        <v>#REF!</v>
      </c>
      <c r="AC280" s="7">
        <f t="shared" si="56"/>
        <v>74.97012154657267</v>
      </c>
      <c r="AD280" s="9"/>
      <c r="AE280" s="10"/>
      <c r="AF280" s="10"/>
      <c r="AG280" s="9"/>
      <c r="AH280" s="11"/>
      <c r="AI280" s="9"/>
      <c r="AJ280" s="10"/>
      <c r="AK280" s="9"/>
      <c r="AL280" s="11"/>
      <c r="AM280" s="11"/>
      <c r="AN280" s="11"/>
      <c r="AO280" s="9"/>
      <c r="AP280" s="9"/>
      <c r="AQ280" s="9"/>
      <c r="AR280" s="9"/>
      <c r="AS280" s="9"/>
    </row>
    <row r="281" spans="1:45" ht="21.75" customHeight="1" x14ac:dyDescent="0.2">
      <c r="A281" s="24" t="s">
        <v>377</v>
      </c>
      <c r="B281" s="49" t="s">
        <v>545</v>
      </c>
      <c r="C281" s="4">
        <v>52459</v>
      </c>
      <c r="D281" s="4">
        <v>391.7</v>
      </c>
      <c r="E281" s="4">
        <v>391.7</v>
      </c>
      <c r="F281" s="4"/>
      <c r="G281" s="4"/>
      <c r="H281" s="4"/>
      <c r="I281" s="4"/>
      <c r="J281" s="4"/>
      <c r="K281" s="22"/>
      <c r="L281" s="4"/>
      <c r="M281" s="4"/>
      <c r="N281" s="4"/>
      <c r="O281" s="4"/>
      <c r="P281" s="4">
        <f>E281-D281</f>
        <v>0</v>
      </c>
      <c r="Q281" s="4">
        <v>359.15</v>
      </c>
      <c r="R281" s="4">
        <f t="shared" si="53"/>
        <v>91.690068930303809</v>
      </c>
      <c r="S281" s="4">
        <v>0</v>
      </c>
      <c r="T281" s="4">
        <v>32.5</v>
      </c>
      <c r="U281" s="4">
        <v>391.7</v>
      </c>
      <c r="V281" s="4">
        <f>U281-E281</f>
        <v>0</v>
      </c>
      <c r="W281" s="4">
        <f t="shared" si="58"/>
        <v>100</v>
      </c>
      <c r="X281" s="13">
        <v>38059</v>
      </c>
      <c r="Y281" s="4">
        <f>X281-U281</f>
        <v>37667.300000000003</v>
      </c>
      <c r="Z281" s="4"/>
      <c r="AA281" s="4">
        <f t="shared" si="54"/>
        <v>9716.3645647178964</v>
      </c>
      <c r="AB281" s="4" t="e">
        <f t="shared" si="55"/>
        <v>#REF!</v>
      </c>
      <c r="AC281" s="4">
        <f t="shared" si="56"/>
        <v>72.549991421872321</v>
      </c>
      <c r="AD281" s="14"/>
      <c r="AE281" s="14"/>
      <c r="AF281" s="14"/>
      <c r="AG281" s="6"/>
      <c r="AH281" s="15"/>
      <c r="AI281" s="14"/>
      <c r="AJ281" s="10"/>
      <c r="AK281" s="6"/>
      <c r="AL281" s="11"/>
      <c r="AM281" s="11"/>
      <c r="AN281" s="11"/>
      <c r="AO281" s="6"/>
      <c r="AP281" s="6"/>
      <c r="AQ281" s="6"/>
      <c r="AR281" s="6"/>
      <c r="AS281" s="6"/>
    </row>
    <row r="282" spans="1:45" ht="22.5" x14ac:dyDescent="0.2">
      <c r="A282" s="24" t="s">
        <v>216</v>
      </c>
      <c r="B282" s="49" t="s">
        <v>547</v>
      </c>
      <c r="C282" s="4">
        <v>156258.1</v>
      </c>
      <c r="D282" s="4">
        <v>0</v>
      </c>
      <c r="E282" s="4">
        <v>0</v>
      </c>
      <c r="F282" s="4"/>
      <c r="G282" s="4"/>
      <c r="H282" s="4"/>
      <c r="I282" s="12"/>
      <c r="J282" s="4"/>
      <c r="K282" s="21"/>
      <c r="L282" s="4"/>
      <c r="M282" s="12"/>
      <c r="N282" s="4"/>
      <c r="O282" s="4"/>
      <c r="P282" s="4">
        <f>E282-D282</f>
        <v>0</v>
      </c>
      <c r="Q282" s="4">
        <v>0</v>
      </c>
      <c r="R282" s="4" t="e">
        <f t="shared" si="53"/>
        <v>#DIV/0!</v>
      </c>
      <c r="S282" s="4">
        <v>0</v>
      </c>
      <c r="T282" s="4">
        <v>0</v>
      </c>
      <c r="U282" s="4">
        <v>0</v>
      </c>
      <c r="V282" s="4">
        <v>0</v>
      </c>
      <c r="W282" s="4" t="e">
        <f t="shared" si="58"/>
        <v>#DIV/0!</v>
      </c>
      <c r="X282" s="13">
        <v>93028.03</v>
      </c>
      <c r="Y282" s="4">
        <f>X282-U282</f>
        <v>93028.03</v>
      </c>
      <c r="Z282" s="4"/>
      <c r="AA282" s="4" t="e">
        <f t="shared" si="54"/>
        <v>#DIV/0!</v>
      </c>
      <c r="AB282" s="4" t="e">
        <f t="shared" si="55"/>
        <v>#REF!</v>
      </c>
      <c r="AC282" s="4">
        <f t="shared" si="56"/>
        <v>59.534852913224981</v>
      </c>
      <c r="AD282" s="14"/>
      <c r="AE282" s="14"/>
      <c r="AF282" s="14"/>
      <c r="AG282" s="6"/>
      <c r="AH282" s="15"/>
      <c r="AI282" s="14"/>
      <c r="AJ282" s="10"/>
      <c r="AK282" s="6"/>
      <c r="AL282" s="11"/>
      <c r="AM282" s="11"/>
      <c r="AN282" s="11"/>
      <c r="AO282" s="6"/>
      <c r="AP282" s="6"/>
      <c r="AQ282" s="6"/>
      <c r="AR282" s="6"/>
      <c r="AS282" s="6"/>
    </row>
    <row r="283" spans="1:45" ht="22.5" x14ac:dyDescent="0.2">
      <c r="A283" s="24" t="s">
        <v>548</v>
      </c>
      <c r="B283" s="49" t="s">
        <v>549</v>
      </c>
      <c r="C283" s="4">
        <v>176796.6</v>
      </c>
      <c r="D283" s="4">
        <v>112.9</v>
      </c>
      <c r="E283" s="4">
        <v>112.9</v>
      </c>
      <c r="F283" s="4"/>
      <c r="G283" s="4"/>
      <c r="H283" s="4"/>
      <c r="I283" s="12"/>
      <c r="J283" s="4"/>
      <c r="K283" s="21"/>
      <c r="L283" s="4"/>
      <c r="M283" s="12"/>
      <c r="N283" s="4"/>
      <c r="O283" s="4"/>
      <c r="P283" s="4">
        <f>E283-D283</f>
        <v>0</v>
      </c>
      <c r="Q283" s="4">
        <v>84.120480000000001</v>
      </c>
      <c r="R283" s="4">
        <f t="shared" si="53"/>
        <v>74.508839681133736</v>
      </c>
      <c r="S283" s="4">
        <v>0</v>
      </c>
      <c r="T283" s="4">
        <v>28.8</v>
      </c>
      <c r="U283" s="4">
        <v>112.9</v>
      </c>
      <c r="V283" s="4">
        <f>U283-E283</f>
        <v>0</v>
      </c>
      <c r="W283" s="4">
        <f t="shared" si="58"/>
        <v>100</v>
      </c>
      <c r="X283" s="13">
        <v>158745.29</v>
      </c>
      <c r="Y283" s="4">
        <f>X283-U283</f>
        <v>158632.39000000001</v>
      </c>
      <c r="Z283" s="4"/>
      <c r="AA283" s="4">
        <f t="shared" si="54"/>
        <v>140606.98848538529</v>
      </c>
      <c r="AB283" s="4" t="e">
        <f t="shared" si="55"/>
        <v>#REF!</v>
      </c>
      <c r="AC283" s="4">
        <f t="shared" si="56"/>
        <v>89.789786681418079</v>
      </c>
      <c r="AD283" s="14"/>
      <c r="AE283" s="14"/>
      <c r="AF283" s="14"/>
      <c r="AG283" s="6"/>
      <c r="AH283" s="15"/>
      <c r="AI283" s="14"/>
      <c r="AJ283" s="10"/>
      <c r="AK283" s="6"/>
      <c r="AL283" s="11"/>
      <c r="AM283" s="11"/>
      <c r="AN283" s="11"/>
      <c r="AO283" s="6"/>
      <c r="AP283" s="6"/>
      <c r="AQ283" s="6"/>
      <c r="AR283" s="6"/>
      <c r="AS283" s="6"/>
    </row>
    <row r="284" spans="1:45" x14ac:dyDescent="0.2">
      <c r="A284" s="24" t="s">
        <v>550</v>
      </c>
      <c r="B284" s="49" t="s">
        <v>551</v>
      </c>
      <c r="C284" s="4">
        <v>1152.9000000000001</v>
      </c>
      <c r="D284" s="42">
        <v>3748.9</v>
      </c>
      <c r="E284" s="4">
        <v>3860.1</v>
      </c>
      <c r="F284" s="4"/>
      <c r="G284" s="4"/>
      <c r="H284" s="4"/>
      <c r="I284" s="12"/>
      <c r="J284" s="4"/>
      <c r="K284" s="21"/>
      <c r="L284" s="4"/>
      <c r="M284" s="12"/>
      <c r="N284" s="4"/>
      <c r="O284" s="4"/>
      <c r="P284" s="4">
        <f>E284-D284</f>
        <v>111.19999999999982</v>
      </c>
      <c r="Q284" s="4">
        <v>3610.8</v>
      </c>
      <c r="R284" s="4">
        <f t="shared" si="53"/>
        <v>93.541618092795531</v>
      </c>
      <c r="S284" s="4">
        <v>0</v>
      </c>
      <c r="T284" s="4">
        <v>249.3</v>
      </c>
      <c r="U284" s="4">
        <v>3860.1</v>
      </c>
      <c r="V284" s="4">
        <f>U284-E284</f>
        <v>0</v>
      </c>
      <c r="W284" s="4">
        <f t="shared" si="58"/>
        <v>100</v>
      </c>
      <c r="X284" s="13">
        <v>52.1</v>
      </c>
      <c r="Y284" s="4">
        <f>X284-U284</f>
        <v>-3808</v>
      </c>
      <c r="Z284" s="4"/>
      <c r="AA284" s="4">
        <f t="shared" si="54"/>
        <v>1.3497059661666797</v>
      </c>
      <c r="AB284" s="4" t="e">
        <f t="shared" si="55"/>
        <v>#REF!</v>
      </c>
      <c r="AC284" s="4">
        <f t="shared" si="56"/>
        <v>4.519038945268453</v>
      </c>
      <c r="AD284" s="14"/>
      <c r="AE284" s="14"/>
      <c r="AF284" s="14"/>
      <c r="AG284" s="6"/>
      <c r="AH284" s="15"/>
      <c r="AI284" s="14"/>
      <c r="AJ284" s="10"/>
      <c r="AK284" s="6"/>
      <c r="AL284" s="11"/>
      <c r="AM284" s="11"/>
      <c r="AN284" s="11"/>
      <c r="AO284" s="6"/>
      <c r="AP284" s="6"/>
      <c r="AQ284" s="6"/>
      <c r="AR284" s="6"/>
      <c r="AS284" s="6"/>
    </row>
    <row r="285" spans="1:45" x14ac:dyDescent="0.2">
      <c r="A285" s="24" t="s">
        <v>378</v>
      </c>
      <c r="B285" s="49" t="s">
        <v>379</v>
      </c>
      <c r="C285" s="4"/>
      <c r="D285" s="4">
        <v>0</v>
      </c>
      <c r="E285" s="4">
        <v>0</v>
      </c>
      <c r="F285" s="4"/>
      <c r="G285" s="4"/>
      <c r="H285" s="4"/>
      <c r="I285" s="12"/>
      <c r="J285" s="4"/>
      <c r="K285" s="21"/>
      <c r="L285" s="4"/>
      <c r="M285" s="12"/>
      <c r="N285" s="4"/>
      <c r="O285" s="4"/>
      <c r="P285" s="4">
        <f>E285-D285</f>
        <v>0</v>
      </c>
      <c r="Q285" s="4">
        <v>0</v>
      </c>
      <c r="R285" s="4">
        <v>100</v>
      </c>
      <c r="S285" s="4">
        <v>0</v>
      </c>
      <c r="T285" s="4">
        <v>0</v>
      </c>
      <c r="U285" s="4">
        <v>0</v>
      </c>
      <c r="V285" s="4">
        <f>U285-E285</f>
        <v>0</v>
      </c>
      <c r="W285" s="4" t="e">
        <f t="shared" si="58"/>
        <v>#DIV/0!</v>
      </c>
      <c r="X285" s="13"/>
      <c r="Y285" s="4">
        <f>X285-U285</f>
        <v>0</v>
      </c>
      <c r="Z285" s="4"/>
      <c r="AA285" s="4" t="e">
        <f t="shared" si="54"/>
        <v>#DIV/0!</v>
      </c>
      <c r="AB285" s="4"/>
      <c r="AC285" s="4"/>
      <c r="AD285" s="14"/>
      <c r="AE285" s="14"/>
      <c r="AF285" s="14"/>
      <c r="AG285" s="6"/>
      <c r="AH285" s="15"/>
      <c r="AI285" s="14"/>
      <c r="AJ285" s="10"/>
      <c r="AK285" s="6"/>
      <c r="AL285" s="11"/>
      <c r="AM285" s="11"/>
      <c r="AN285" s="11"/>
      <c r="AO285" s="6"/>
      <c r="AP285" s="6"/>
      <c r="AQ285" s="6"/>
      <c r="AR285" s="6"/>
      <c r="AS285" s="6"/>
    </row>
    <row r="286" spans="1:45" s="18" customFormat="1" ht="22.5" customHeight="1" x14ac:dyDescent="0.2">
      <c r="A286" s="20" t="s">
        <v>554</v>
      </c>
      <c r="B286" s="51" t="s">
        <v>515</v>
      </c>
      <c r="C286" s="7" t="e">
        <f>C276+C280</f>
        <v>#REF!</v>
      </c>
      <c r="D286" s="7">
        <f>D276+D280</f>
        <v>4669.2</v>
      </c>
      <c r="E286" s="7">
        <f>E276+E280</f>
        <v>4839.3999999999996</v>
      </c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>
        <f>P7+P280</f>
        <v>170.19999999999982</v>
      </c>
      <c r="Q286" s="7">
        <f>Q276+Q280</f>
        <v>4524.9182900000005</v>
      </c>
      <c r="R286" s="7">
        <f t="shared" si="53"/>
        <v>93.501638426251205</v>
      </c>
      <c r="S286" s="7">
        <f>S276+S280</f>
        <v>2.9</v>
      </c>
      <c r="T286" s="7">
        <f>T7+T280</f>
        <v>355.33000000000004</v>
      </c>
      <c r="U286" s="7">
        <f>U276+U280</f>
        <v>4873.7</v>
      </c>
      <c r="V286" s="7">
        <f>V276+V280</f>
        <v>34.299999999999955</v>
      </c>
      <c r="W286" s="7">
        <f t="shared" si="58"/>
        <v>100.70876554944827</v>
      </c>
      <c r="X286" s="7" t="e">
        <f>X276+X280</f>
        <v>#REF!</v>
      </c>
      <c r="Y286" s="7" t="e">
        <f>Y276+Y280</f>
        <v>#REF!</v>
      </c>
      <c r="Z286" s="8"/>
      <c r="AA286" s="7" t="e">
        <f t="shared" si="54"/>
        <v>#REF!</v>
      </c>
      <c r="AB286" s="7" t="e">
        <f>X286/X$286*100</f>
        <v>#REF!</v>
      </c>
      <c r="AC286" s="7" t="e">
        <f>X286/C286*100</f>
        <v>#REF!</v>
      </c>
      <c r="AD286" s="9"/>
      <c r="AE286" s="10"/>
      <c r="AF286" s="10"/>
      <c r="AG286" s="9"/>
      <c r="AH286" s="11"/>
      <c r="AI286" s="9"/>
      <c r="AJ286" s="10"/>
      <c r="AK286" s="9"/>
      <c r="AL286" s="11"/>
      <c r="AM286" s="11"/>
      <c r="AN286" s="11"/>
      <c r="AO286" s="9"/>
      <c r="AP286" s="9"/>
      <c r="AQ286" s="9"/>
      <c r="AR286" s="9"/>
      <c r="AS286" s="9"/>
    </row>
    <row r="287" spans="1:45" s="18" customFormat="1" ht="15.75" customHeight="1" x14ac:dyDescent="0.25">
      <c r="A287" s="36"/>
      <c r="B287" s="37" t="s">
        <v>445</v>
      </c>
      <c r="C287" s="7"/>
      <c r="D287" s="38">
        <f>D309</f>
        <v>4669.2</v>
      </c>
      <c r="E287" s="7">
        <f>E309</f>
        <v>5086.3490099999999</v>
      </c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7">
        <f>E287-D287</f>
        <v>417.14901000000009</v>
      </c>
      <c r="Q287" s="7">
        <f>Q309</f>
        <v>4164.7906400000002</v>
      </c>
      <c r="R287" s="7">
        <f>Q287/E287*100</f>
        <v>81.881731509415246</v>
      </c>
      <c r="S287" s="7">
        <f>S309</f>
        <v>0</v>
      </c>
      <c r="T287" s="7">
        <f>T309</f>
        <v>799.51683999999977</v>
      </c>
      <c r="U287" s="7">
        <f>U309</f>
        <v>4980.4869999999992</v>
      </c>
      <c r="V287" s="7">
        <f>V309</f>
        <v>-105.86201000000074</v>
      </c>
      <c r="W287" s="7">
        <f t="shared" si="58"/>
        <v>97.918703380521649</v>
      </c>
      <c r="X287" s="10"/>
      <c r="Y287" s="10"/>
      <c r="Z287" s="9"/>
      <c r="AA287" s="10"/>
      <c r="AB287" s="10"/>
      <c r="AC287" s="10"/>
      <c r="AD287" s="9"/>
      <c r="AE287" s="10"/>
      <c r="AF287" s="10"/>
      <c r="AG287" s="9"/>
      <c r="AH287" s="11"/>
      <c r="AI287" s="9"/>
      <c r="AJ287" s="10"/>
      <c r="AK287" s="9"/>
      <c r="AL287" s="11"/>
      <c r="AM287" s="11"/>
      <c r="AN287" s="11"/>
      <c r="AO287" s="9"/>
      <c r="AP287" s="9"/>
      <c r="AQ287" s="9"/>
      <c r="AR287" s="9"/>
      <c r="AS287" s="9"/>
    </row>
    <row r="288" spans="1:45" s="18" customFormat="1" ht="17.25" customHeight="1" x14ac:dyDescent="0.2">
      <c r="A288" s="36"/>
      <c r="B288" s="37" t="s">
        <v>446</v>
      </c>
      <c r="C288" s="7"/>
      <c r="D288" s="7">
        <f>D289+D290+D291+D292+D293</f>
        <v>1549.8</v>
      </c>
      <c r="E288" s="7">
        <f>E289+E290+E291+E292+E293</f>
        <v>1675.1109999999999</v>
      </c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7">
        <f>E288-D288</f>
        <v>125.31099999999992</v>
      </c>
      <c r="Q288" s="7">
        <f>Q289+Q290+Q291+Q292+Q293</f>
        <v>1557.4201599999999</v>
      </c>
      <c r="R288" s="7">
        <f>Q288/E288*100</f>
        <v>92.974146787884507</v>
      </c>
      <c r="S288" s="7">
        <f>S289+S290+S291+S292+S293</f>
        <v>0</v>
      </c>
      <c r="T288" s="7">
        <f>U288-S288-Q288</f>
        <v>122.36683999999991</v>
      </c>
      <c r="U288" s="7">
        <f>U289+U290+U291+U292+U293</f>
        <v>1679.7869999999998</v>
      </c>
      <c r="V288" s="7">
        <f>U288-E288</f>
        <v>4.6759999999999309</v>
      </c>
      <c r="W288" s="4">
        <f t="shared" si="58"/>
        <v>100.2791456804952</v>
      </c>
      <c r="X288" s="10"/>
      <c r="Y288" s="10"/>
      <c r="Z288" s="9"/>
      <c r="AA288" s="10"/>
      <c r="AB288" s="10"/>
      <c r="AC288" s="10"/>
      <c r="AD288" s="9"/>
      <c r="AE288" s="10"/>
      <c r="AF288" s="10"/>
      <c r="AG288" s="9"/>
      <c r="AH288" s="11"/>
      <c r="AI288" s="9"/>
      <c r="AJ288" s="10"/>
      <c r="AK288" s="9"/>
      <c r="AL288" s="11"/>
      <c r="AM288" s="11"/>
      <c r="AN288" s="11"/>
      <c r="AO288" s="9"/>
      <c r="AP288" s="9"/>
      <c r="AQ288" s="9"/>
      <c r="AR288" s="9"/>
      <c r="AS288" s="9"/>
    </row>
    <row r="289" spans="1:45" s="18" customFormat="1" ht="23.25" customHeight="1" x14ac:dyDescent="0.2">
      <c r="A289" s="36"/>
      <c r="B289" s="54" t="s">
        <v>12</v>
      </c>
      <c r="C289" s="7"/>
      <c r="D289" s="4">
        <v>521.54200000000003</v>
      </c>
      <c r="E289" s="4">
        <v>521.54200000000003</v>
      </c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>
        <v>0</v>
      </c>
      <c r="Q289" s="4">
        <v>476.11237</v>
      </c>
      <c r="R289" s="4">
        <f>Q289/E289*100</f>
        <v>91.289363081017441</v>
      </c>
      <c r="S289" s="4">
        <v>0</v>
      </c>
      <c r="T289" s="4">
        <v>0</v>
      </c>
      <c r="U289" s="4">
        <v>476.1</v>
      </c>
      <c r="V289" s="4">
        <v>0</v>
      </c>
      <c r="W289" s="7">
        <f t="shared" si="58"/>
        <v>91.286991268200836</v>
      </c>
      <c r="X289" s="10"/>
      <c r="Y289" s="10"/>
      <c r="Z289" s="9"/>
      <c r="AA289" s="10"/>
      <c r="AB289" s="10"/>
      <c r="AC289" s="10"/>
      <c r="AD289" s="57" t="s">
        <v>320</v>
      </c>
      <c r="AE289" s="10"/>
      <c r="AF289" s="10"/>
      <c r="AG289" s="9"/>
      <c r="AH289" s="11"/>
      <c r="AI289" s="9"/>
      <c r="AJ289" s="10"/>
      <c r="AK289" s="9"/>
      <c r="AL289" s="11"/>
      <c r="AM289" s="11"/>
      <c r="AN289" s="11"/>
      <c r="AO289" s="9"/>
      <c r="AP289" s="9"/>
      <c r="AQ289" s="9"/>
      <c r="AR289" s="9"/>
      <c r="AS289" s="9"/>
    </row>
    <row r="290" spans="1:45" s="18" customFormat="1" ht="23.25" customHeight="1" x14ac:dyDescent="0.2">
      <c r="A290" s="36"/>
      <c r="B290" s="54" t="s">
        <v>13</v>
      </c>
      <c r="C290" s="7"/>
      <c r="D290" s="4">
        <v>915.45799999999997</v>
      </c>
      <c r="E290" s="4">
        <v>1003.248</v>
      </c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4">
        <f t="shared" ref="P290:P310" si="59">E290-D290</f>
        <v>87.790000000000077</v>
      </c>
      <c r="Q290" s="4">
        <v>937.22078999999997</v>
      </c>
      <c r="R290" s="4">
        <f>Q290/E290*100</f>
        <v>93.418655207884782</v>
      </c>
      <c r="S290" s="4">
        <v>0</v>
      </c>
      <c r="T290" s="4">
        <v>90.8</v>
      </c>
      <c r="U290" s="4">
        <v>1028</v>
      </c>
      <c r="V290" s="4">
        <f>U290-E290</f>
        <v>24.751999999999953</v>
      </c>
      <c r="W290" s="4">
        <f t="shared" si="58"/>
        <v>102.46718657799467</v>
      </c>
      <c r="X290" s="10"/>
      <c r="Y290" s="10"/>
      <c r="Z290" s="9"/>
      <c r="AA290" s="10"/>
      <c r="AB290" s="10"/>
      <c r="AC290" s="10"/>
      <c r="AD290" s="57" t="s">
        <v>321</v>
      </c>
      <c r="AE290" s="10"/>
      <c r="AF290" s="10"/>
      <c r="AG290" s="9"/>
      <c r="AH290" s="11"/>
      <c r="AI290" s="9"/>
      <c r="AJ290" s="10"/>
      <c r="AK290" s="9"/>
      <c r="AL290" s="11"/>
      <c r="AM290" s="11"/>
      <c r="AN290" s="11"/>
      <c r="AO290" s="9"/>
      <c r="AP290" s="9"/>
      <c r="AQ290" s="9"/>
      <c r="AR290" s="9"/>
      <c r="AS290" s="9"/>
    </row>
    <row r="291" spans="1:45" s="18" customFormat="1" ht="29.25" customHeight="1" x14ac:dyDescent="0.2">
      <c r="A291" s="36"/>
      <c r="B291" s="54" t="s">
        <v>620</v>
      </c>
      <c r="C291" s="7"/>
      <c r="D291" s="4">
        <v>0</v>
      </c>
      <c r="E291" s="4">
        <v>0</v>
      </c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4">
        <f t="shared" si="59"/>
        <v>0</v>
      </c>
      <c r="Q291" s="4">
        <v>0</v>
      </c>
      <c r="R291" s="4" t="e">
        <f>Q291/E291*100</f>
        <v>#DIV/0!</v>
      </c>
      <c r="S291" s="4">
        <v>0</v>
      </c>
      <c r="T291" s="4">
        <v>0</v>
      </c>
      <c r="U291" s="4">
        <v>0</v>
      </c>
      <c r="V291" s="4">
        <v>0</v>
      </c>
      <c r="W291" s="4" t="e">
        <f t="shared" si="58"/>
        <v>#DIV/0!</v>
      </c>
      <c r="X291" s="10"/>
      <c r="Y291" s="10"/>
      <c r="Z291" s="9"/>
      <c r="AA291" s="10"/>
      <c r="AB291" s="10"/>
      <c r="AC291" s="10"/>
      <c r="AD291" s="57" t="s">
        <v>322</v>
      </c>
      <c r="AE291" s="10"/>
      <c r="AF291" s="10"/>
      <c r="AG291" s="9"/>
      <c r="AH291" s="11"/>
      <c r="AI291" s="9"/>
      <c r="AJ291" s="10"/>
      <c r="AK291" s="9"/>
      <c r="AL291" s="11"/>
      <c r="AM291" s="11"/>
      <c r="AN291" s="11"/>
      <c r="AO291" s="9"/>
      <c r="AP291" s="9"/>
      <c r="AQ291" s="9"/>
      <c r="AR291" s="9"/>
      <c r="AS291" s="9"/>
    </row>
    <row r="292" spans="1:45" s="18" customFormat="1" ht="15.75" customHeight="1" x14ac:dyDescent="0.2">
      <c r="A292" s="36"/>
      <c r="B292" s="54" t="s">
        <v>14</v>
      </c>
      <c r="C292" s="4"/>
      <c r="D292" s="4">
        <v>1</v>
      </c>
      <c r="E292" s="4">
        <v>1</v>
      </c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4">
        <f t="shared" si="59"/>
        <v>0</v>
      </c>
      <c r="Q292" s="4">
        <v>0</v>
      </c>
      <c r="R292" s="4">
        <v>0</v>
      </c>
      <c r="S292" s="4">
        <v>0</v>
      </c>
      <c r="T292" s="4">
        <v>0</v>
      </c>
      <c r="U292" s="4">
        <v>0</v>
      </c>
      <c r="V292" s="4">
        <v>0</v>
      </c>
      <c r="W292" s="4">
        <f t="shared" si="58"/>
        <v>0</v>
      </c>
      <c r="X292" s="10"/>
      <c r="Y292" s="10"/>
      <c r="Z292" s="9"/>
      <c r="AA292" s="10"/>
      <c r="AB292" s="10"/>
      <c r="AC292" s="10"/>
      <c r="AD292" s="57" t="s">
        <v>329</v>
      </c>
      <c r="AE292" s="10"/>
      <c r="AF292" s="10"/>
      <c r="AG292" s="9"/>
      <c r="AH292" s="11"/>
      <c r="AI292" s="9"/>
      <c r="AJ292" s="10"/>
      <c r="AK292" s="9"/>
      <c r="AL292" s="11"/>
      <c r="AM292" s="11"/>
      <c r="AN292" s="11"/>
      <c r="AO292" s="9"/>
      <c r="AP292" s="9"/>
      <c r="AQ292" s="9"/>
      <c r="AR292" s="9"/>
      <c r="AS292" s="9"/>
    </row>
    <row r="293" spans="1:45" s="18" customFormat="1" ht="15.75" customHeight="1" x14ac:dyDescent="0.2">
      <c r="A293" s="36"/>
      <c r="B293" s="54" t="s">
        <v>15</v>
      </c>
      <c r="C293" s="4"/>
      <c r="D293" s="4">
        <v>111.8</v>
      </c>
      <c r="E293" s="4">
        <v>149.321</v>
      </c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4">
        <f t="shared" si="59"/>
        <v>37.521000000000001</v>
      </c>
      <c r="Q293" s="4">
        <v>144.08699999999999</v>
      </c>
      <c r="R293" s="4">
        <f t="shared" ref="R293:R299" si="60">Q293/E293*100</f>
        <v>96.494799793732952</v>
      </c>
      <c r="S293" s="4">
        <v>0</v>
      </c>
      <c r="T293" s="4">
        <v>31.6</v>
      </c>
      <c r="U293" s="4">
        <f>Q293+S293+T293</f>
        <v>175.68699999999998</v>
      </c>
      <c r="V293" s="4">
        <v>0</v>
      </c>
      <c r="W293" s="4">
        <f t="shared" si="58"/>
        <v>117.65726187207423</v>
      </c>
      <c r="X293" s="10"/>
      <c r="Y293" s="10"/>
      <c r="Z293" s="9"/>
      <c r="AA293" s="10"/>
      <c r="AB293" s="10"/>
      <c r="AC293" s="10"/>
      <c r="AD293" s="57" t="s">
        <v>323</v>
      </c>
      <c r="AE293" s="10"/>
      <c r="AF293" s="10"/>
      <c r="AG293" s="9"/>
      <c r="AH293" s="11"/>
      <c r="AI293" s="9"/>
      <c r="AJ293" s="10"/>
      <c r="AK293" s="9"/>
      <c r="AL293" s="11"/>
      <c r="AM293" s="11"/>
      <c r="AN293" s="11"/>
      <c r="AO293" s="9"/>
      <c r="AP293" s="9"/>
      <c r="AQ293" s="9"/>
      <c r="AR293" s="9"/>
      <c r="AS293" s="9"/>
    </row>
    <row r="294" spans="1:45" s="18" customFormat="1" ht="17.25" customHeight="1" x14ac:dyDescent="0.2">
      <c r="A294" s="36"/>
      <c r="B294" s="37" t="s">
        <v>447</v>
      </c>
      <c r="C294" s="7"/>
      <c r="D294" s="7">
        <f>D295</f>
        <v>112.9</v>
      </c>
      <c r="E294" s="7">
        <f>E295</f>
        <v>112.9</v>
      </c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7">
        <f t="shared" si="59"/>
        <v>0</v>
      </c>
      <c r="Q294" s="7">
        <f>Q295</f>
        <v>84.120480000000001</v>
      </c>
      <c r="R294" s="7">
        <f t="shared" si="60"/>
        <v>74.508839681133736</v>
      </c>
      <c r="S294" s="7">
        <v>0</v>
      </c>
      <c r="T294" s="7">
        <f>T295</f>
        <v>28.8</v>
      </c>
      <c r="U294" s="7">
        <f>U295</f>
        <v>112.9</v>
      </c>
      <c r="V294" s="7">
        <v>0</v>
      </c>
      <c r="W294" s="7">
        <v>100</v>
      </c>
      <c r="X294" s="10"/>
      <c r="Y294" s="10"/>
      <c r="Z294" s="9"/>
      <c r="AA294" s="10"/>
      <c r="AB294" s="10"/>
      <c r="AC294" s="10"/>
      <c r="AD294" s="57"/>
      <c r="AE294" s="10"/>
      <c r="AF294" s="10"/>
      <c r="AG294" s="9"/>
      <c r="AH294" s="11"/>
      <c r="AI294" s="9"/>
      <c r="AJ294" s="10"/>
      <c r="AK294" s="9"/>
      <c r="AL294" s="11"/>
      <c r="AM294" s="11"/>
      <c r="AN294" s="11"/>
      <c r="AO294" s="9"/>
      <c r="AP294" s="9"/>
      <c r="AQ294" s="9"/>
      <c r="AR294" s="9"/>
      <c r="AS294" s="9"/>
    </row>
    <row r="295" spans="1:45" s="18" customFormat="1" ht="17.25" customHeight="1" x14ac:dyDescent="0.2">
      <c r="A295" s="36"/>
      <c r="B295" s="54" t="s">
        <v>16</v>
      </c>
      <c r="C295" s="7"/>
      <c r="D295" s="4">
        <v>112.9</v>
      </c>
      <c r="E295" s="4">
        <v>112.9</v>
      </c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4">
        <f t="shared" si="59"/>
        <v>0</v>
      </c>
      <c r="Q295" s="4">
        <v>84.120480000000001</v>
      </c>
      <c r="R295" s="4">
        <f t="shared" si="60"/>
        <v>74.508839681133736</v>
      </c>
      <c r="S295" s="4">
        <v>0</v>
      </c>
      <c r="T295" s="4">
        <v>28.8</v>
      </c>
      <c r="U295" s="4">
        <v>112.9</v>
      </c>
      <c r="V295" s="4">
        <v>0</v>
      </c>
      <c r="W295" s="4">
        <f>U295/E295*100</f>
        <v>100</v>
      </c>
      <c r="X295" s="10"/>
      <c r="Y295" s="10"/>
      <c r="Z295" s="9"/>
      <c r="AA295" s="10"/>
      <c r="AB295" s="10"/>
      <c r="AC295" s="10"/>
      <c r="AD295" s="57" t="s">
        <v>324</v>
      </c>
      <c r="AE295" s="10"/>
      <c r="AF295" s="10"/>
      <c r="AG295" s="9"/>
      <c r="AH295" s="11"/>
      <c r="AI295" s="9"/>
      <c r="AJ295" s="10"/>
      <c r="AK295" s="9"/>
      <c r="AL295" s="11"/>
      <c r="AM295" s="11"/>
      <c r="AN295" s="11"/>
      <c r="AO295" s="9"/>
      <c r="AP295" s="9"/>
      <c r="AQ295" s="9"/>
      <c r="AR295" s="9"/>
      <c r="AS295" s="9"/>
    </row>
    <row r="296" spans="1:45" s="18" customFormat="1" ht="25.5" customHeight="1" x14ac:dyDescent="0.2">
      <c r="A296" s="36"/>
      <c r="B296" s="37" t="s">
        <v>448</v>
      </c>
      <c r="C296" s="7"/>
      <c r="D296" s="7">
        <f>D297</f>
        <v>1390.7</v>
      </c>
      <c r="E296" s="7">
        <f>E297</f>
        <v>1390.7</v>
      </c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7">
        <f t="shared" si="59"/>
        <v>0</v>
      </c>
      <c r="Q296" s="7">
        <f>Q297</f>
        <v>1135.5</v>
      </c>
      <c r="R296" s="7">
        <f t="shared" si="60"/>
        <v>81.649529014165523</v>
      </c>
      <c r="S296" s="7">
        <f>S297</f>
        <v>0</v>
      </c>
      <c r="T296" s="7">
        <f>U296-S296-Q296</f>
        <v>298.5</v>
      </c>
      <c r="U296" s="7">
        <f>U297</f>
        <v>1434</v>
      </c>
      <c r="V296" s="7">
        <v>0</v>
      </c>
      <c r="W296" s="7">
        <v>100</v>
      </c>
      <c r="X296" s="10"/>
      <c r="Y296" s="10"/>
      <c r="Z296" s="9"/>
      <c r="AA296" s="10"/>
      <c r="AB296" s="10"/>
      <c r="AC296" s="10"/>
      <c r="AD296" s="57"/>
      <c r="AE296" s="10"/>
      <c r="AF296" s="10"/>
      <c r="AG296" s="9"/>
      <c r="AH296" s="11"/>
      <c r="AI296" s="9"/>
      <c r="AJ296" s="10"/>
      <c r="AK296" s="9"/>
      <c r="AL296" s="11"/>
      <c r="AM296" s="11"/>
      <c r="AN296" s="11"/>
      <c r="AO296" s="9"/>
      <c r="AP296" s="9"/>
      <c r="AQ296" s="9"/>
      <c r="AR296" s="9"/>
      <c r="AS296" s="9"/>
    </row>
    <row r="297" spans="1:45" s="18" customFormat="1" ht="15.75" customHeight="1" x14ac:dyDescent="0.2">
      <c r="A297" s="36"/>
      <c r="B297" s="55" t="s">
        <v>17</v>
      </c>
      <c r="C297" s="7"/>
      <c r="D297" s="4">
        <v>1390.7</v>
      </c>
      <c r="E297" s="4">
        <v>1390.7</v>
      </c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4">
        <f t="shared" si="59"/>
        <v>0</v>
      </c>
      <c r="Q297" s="4">
        <v>1135.5</v>
      </c>
      <c r="R297" s="4">
        <f t="shared" si="60"/>
        <v>81.649529014165523</v>
      </c>
      <c r="S297" s="4">
        <v>0</v>
      </c>
      <c r="T297" s="4">
        <v>298.5</v>
      </c>
      <c r="U297" s="4">
        <v>1434</v>
      </c>
      <c r="V297" s="4">
        <v>0</v>
      </c>
      <c r="W297" s="4">
        <f>U297/E297*100</f>
        <v>103.11353994391312</v>
      </c>
      <c r="X297" s="10"/>
      <c r="Y297" s="10"/>
      <c r="Z297" s="9"/>
      <c r="AA297" s="10"/>
      <c r="AB297" s="10"/>
      <c r="AC297" s="10"/>
      <c r="AD297" s="57" t="s">
        <v>325</v>
      </c>
      <c r="AE297" s="10"/>
      <c r="AF297" s="10"/>
      <c r="AG297" s="9"/>
      <c r="AH297" s="11"/>
      <c r="AI297" s="9"/>
      <c r="AJ297" s="10"/>
      <c r="AK297" s="9"/>
      <c r="AL297" s="11"/>
      <c r="AM297" s="11"/>
      <c r="AN297" s="11"/>
      <c r="AO297" s="9"/>
      <c r="AP297" s="9"/>
      <c r="AQ297" s="9"/>
      <c r="AR297" s="9"/>
      <c r="AS297" s="9"/>
    </row>
    <row r="298" spans="1:45" s="18" customFormat="1" ht="17.25" customHeight="1" x14ac:dyDescent="0.2">
      <c r="A298" s="36"/>
      <c r="B298" s="37" t="s">
        <v>449</v>
      </c>
      <c r="C298" s="7"/>
      <c r="D298" s="7">
        <f>D299</f>
        <v>258.10000000000002</v>
      </c>
      <c r="E298" s="7">
        <f>E299+E300</f>
        <v>386.077</v>
      </c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7">
        <f t="shared" si="59"/>
        <v>127.97699999999998</v>
      </c>
      <c r="Q298" s="7">
        <f>Q299+Q300</f>
        <v>142.5</v>
      </c>
      <c r="R298" s="7">
        <f t="shared" si="60"/>
        <v>36.909735622686668</v>
      </c>
      <c r="S298" s="7">
        <f>S299</f>
        <v>0</v>
      </c>
      <c r="T298" s="7">
        <f>U298-S298-Q298</f>
        <v>125</v>
      </c>
      <c r="U298" s="7">
        <v>267.5</v>
      </c>
      <c r="V298" s="7">
        <v>0</v>
      </c>
      <c r="W298" s="7">
        <f>W299</f>
        <v>65.748934775483434</v>
      </c>
      <c r="X298" s="10"/>
      <c r="Y298" s="10"/>
      <c r="Z298" s="9"/>
      <c r="AA298" s="10"/>
      <c r="AB298" s="10"/>
      <c r="AC298" s="10"/>
      <c r="AD298" s="57"/>
      <c r="AE298" s="10"/>
      <c r="AF298" s="10"/>
      <c r="AG298" s="9"/>
      <c r="AH298" s="11"/>
      <c r="AI298" s="9"/>
      <c r="AJ298" s="10"/>
      <c r="AK298" s="9"/>
      <c r="AL298" s="11"/>
      <c r="AM298" s="11"/>
      <c r="AN298" s="11"/>
      <c r="AO298" s="9"/>
      <c r="AP298" s="9"/>
      <c r="AQ298" s="9"/>
      <c r="AR298" s="9"/>
      <c r="AS298" s="9"/>
    </row>
    <row r="299" spans="1:45" s="18" customFormat="1" ht="17.25" customHeight="1" x14ac:dyDescent="0.2">
      <c r="A299" s="36"/>
      <c r="B299" s="55" t="s">
        <v>18</v>
      </c>
      <c r="C299" s="7"/>
      <c r="D299" s="4">
        <v>258.10000000000002</v>
      </c>
      <c r="E299" s="4">
        <v>305.10000000000002</v>
      </c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4">
        <f t="shared" si="59"/>
        <v>47</v>
      </c>
      <c r="Q299" s="4">
        <v>142.5</v>
      </c>
      <c r="R299" s="4">
        <f t="shared" si="60"/>
        <v>46.705998033431655</v>
      </c>
      <c r="S299" s="4">
        <v>0</v>
      </c>
      <c r="T299" s="4">
        <v>58.1</v>
      </c>
      <c r="U299" s="4">
        <v>200.6</v>
      </c>
      <c r="V299" s="4">
        <v>0</v>
      </c>
      <c r="W299" s="4">
        <f>U299/E299*100</f>
        <v>65.748934775483434</v>
      </c>
      <c r="X299" s="10"/>
      <c r="Y299" s="10"/>
      <c r="Z299" s="9"/>
      <c r="AA299" s="10"/>
      <c r="AB299" s="10"/>
      <c r="AC299" s="10"/>
      <c r="AD299" s="57" t="s">
        <v>326</v>
      </c>
      <c r="AE299" s="10"/>
      <c r="AF299" s="10"/>
      <c r="AG299" s="9"/>
      <c r="AH299" s="11"/>
      <c r="AI299" s="9"/>
      <c r="AJ299" s="10"/>
      <c r="AK299" s="9"/>
      <c r="AL299" s="11"/>
      <c r="AM299" s="11"/>
      <c r="AN299" s="11"/>
      <c r="AO299" s="9"/>
      <c r="AP299" s="9"/>
      <c r="AQ299" s="9"/>
      <c r="AR299" s="9"/>
      <c r="AS299" s="9"/>
    </row>
    <row r="300" spans="1:45" s="18" customFormat="1" ht="17.25" customHeight="1" x14ac:dyDescent="0.2">
      <c r="A300" s="36"/>
      <c r="B300" s="55" t="s">
        <v>19</v>
      </c>
      <c r="C300" s="7"/>
      <c r="D300" s="4">
        <v>27</v>
      </c>
      <c r="E300" s="4">
        <v>80.977000000000004</v>
      </c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>
        <f t="shared" si="59"/>
        <v>53.977000000000004</v>
      </c>
      <c r="Q300" s="4">
        <v>0</v>
      </c>
      <c r="R300" s="4">
        <v>0</v>
      </c>
      <c r="S300" s="4">
        <v>0</v>
      </c>
      <c r="T300" s="4">
        <v>0</v>
      </c>
      <c r="U300" s="4">
        <v>0</v>
      </c>
      <c r="V300" s="4">
        <v>0</v>
      </c>
      <c r="W300" s="4">
        <v>100</v>
      </c>
      <c r="X300" s="10"/>
      <c r="Y300" s="10"/>
      <c r="Z300" s="9"/>
      <c r="AA300" s="10"/>
      <c r="AB300" s="10"/>
      <c r="AC300" s="10"/>
      <c r="AD300" s="57"/>
      <c r="AE300" s="10"/>
      <c r="AF300" s="10"/>
      <c r="AG300" s="9"/>
      <c r="AH300" s="11"/>
      <c r="AI300" s="9"/>
      <c r="AJ300" s="10"/>
      <c r="AK300" s="9"/>
      <c r="AL300" s="11"/>
      <c r="AM300" s="11"/>
      <c r="AN300" s="11"/>
      <c r="AO300" s="9"/>
      <c r="AP300" s="9"/>
      <c r="AQ300" s="9"/>
      <c r="AR300" s="9"/>
      <c r="AS300" s="9"/>
    </row>
    <row r="301" spans="1:45" s="18" customFormat="1" ht="15" customHeight="1" x14ac:dyDescent="0.2">
      <c r="A301" s="36"/>
      <c r="B301" s="37" t="s">
        <v>450</v>
      </c>
      <c r="C301" s="7"/>
      <c r="D301" s="7">
        <f>D302+D303</f>
        <v>252</v>
      </c>
      <c r="E301" s="7">
        <f>E302+E303</f>
        <v>122.06101</v>
      </c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7">
        <f t="shared" si="59"/>
        <v>-129.93898999999999</v>
      </c>
      <c r="Q301" s="7">
        <f>Q302+Q303</f>
        <v>70.599999999999994</v>
      </c>
      <c r="R301" s="7">
        <f>Q301/E301*100</f>
        <v>57.839927754161621</v>
      </c>
      <c r="S301" s="7">
        <f>S302+S303</f>
        <v>0</v>
      </c>
      <c r="T301" s="7">
        <f>U301-S301-Q301</f>
        <v>16.200000000000003</v>
      </c>
      <c r="U301" s="7">
        <f>U302+U303</f>
        <v>86.8</v>
      </c>
      <c r="V301" s="7">
        <f>V302+V303</f>
        <v>-5.2610099999999989</v>
      </c>
      <c r="W301" s="7"/>
      <c r="X301" s="10"/>
      <c r="Y301" s="10"/>
      <c r="Z301" s="9"/>
      <c r="AA301" s="10"/>
      <c r="AB301" s="10"/>
      <c r="AC301" s="10"/>
      <c r="AD301" s="57"/>
      <c r="AE301" s="10"/>
      <c r="AF301" s="10"/>
      <c r="AG301" s="9"/>
      <c r="AH301" s="11"/>
      <c r="AI301" s="9"/>
      <c r="AJ301" s="10"/>
      <c r="AK301" s="9"/>
      <c r="AL301" s="11"/>
      <c r="AM301" s="11"/>
      <c r="AN301" s="11"/>
      <c r="AO301" s="9"/>
      <c r="AP301" s="9"/>
      <c r="AQ301" s="9"/>
      <c r="AR301" s="9"/>
      <c r="AS301" s="9"/>
    </row>
    <row r="302" spans="1:45" s="18" customFormat="1" ht="17.25" customHeight="1" x14ac:dyDescent="0.2">
      <c r="A302" s="36"/>
      <c r="B302" s="55" t="s">
        <v>581</v>
      </c>
      <c r="C302" s="4"/>
      <c r="D302" s="4">
        <v>228.2</v>
      </c>
      <c r="E302" s="4">
        <v>14.06101</v>
      </c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4">
        <v>0</v>
      </c>
      <c r="Q302" s="4">
        <v>6.6</v>
      </c>
      <c r="R302" s="4">
        <v>0</v>
      </c>
      <c r="S302" s="4">
        <v>0</v>
      </c>
      <c r="T302" s="4">
        <v>2.2000000000000002</v>
      </c>
      <c r="U302" s="4">
        <f>Q302+S302+T302</f>
        <v>8.8000000000000007</v>
      </c>
      <c r="V302" s="4">
        <f>U302-E302</f>
        <v>-5.2610099999999989</v>
      </c>
      <c r="W302" s="4">
        <f>U302/E302*100</f>
        <v>62.584408943596515</v>
      </c>
      <c r="X302" s="10"/>
      <c r="Y302" s="10"/>
      <c r="Z302" s="9"/>
      <c r="AA302" s="10"/>
      <c r="AB302" s="10"/>
      <c r="AC302" s="10"/>
      <c r="AD302" s="57" t="s">
        <v>222</v>
      </c>
      <c r="AE302" s="10"/>
      <c r="AF302" s="10"/>
      <c r="AG302" s="9"/>
      <c r="AH302" s="11"/>
      <c r="AI302" s="9"/>
      <c r="AJ302" s="10"/>
      <c r="AK302" s="9"/>
      <c r="AL302" s="11"/>
      <c r="AM302" s="11"/>
      <c r="AN302" s="11"/>
      <c r="AO302" s="9"/>
      <c r="AP302" s="9"/>
      <c r="AQ302" s="9"/>
      <c r="AR302" s="9"/>
      <c r="AS302" s="9"/>
    </row>
    <row r="303" spans="1:45" s="18" customFormat="1" ht="15" customHeight="1" x14ac:dyDescent="0.2">
      <c r="A303" s="36"/>
      <c r="B303" s="55" t="s">
        <v>20</v>
      </c>
      <c r="C303" s="7"/>
      <c r="D303" s="4">
        <v>23.8</v>
      </c>
      <c r="E303" s="4">
        <v>108</v>
      </c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4">
        <f t="shared" si="59"/>
        <v>84.2</v>
      </c>
      <c r="Q303" s="4">
        <v>64</v>
      </c>
      <c r="R303" s="4">
        <f t="shared" ref="R303:R309" si="61">Q303/E303*100</f>
        <v>59.259259259259252</v>
      </c>
      <c r="S303" s="4">
        <v>0</v>
      </c>
      <c r="T303" s="4">
        <v>14</v>
      </c>
      <c r="U303" s="4">
        <f>Q303+S303+T303</f>
        <v>78</v>
      </c>
      <c r="V303" s="4">
        <v>0</v>
      </c>
      <c r="W303" s="4">
        <v>100</v>
      </c>
      <c r="X303" s="10"/>
      <c r="Y303" s="10"/>
      <c r="Z303" s="9"/>
      <c r="AA303" s="10"/>
      <c r="AB303" s="10"/>
      <c r="AC303" s="10"/>
      <c r="AD303" s="57" t="s">
        <v>327</v>
      </c>
      <c r="AE303" s="10"/>
      <c r="AF303" s="10"/>
      <c r="AG303" s="9"/>
      <c r="AH303" s="11"/>
      <c r="AI303" s="9"/>
      <c r="AJ303" s="10"/>
      <c r="AK303" s="9"/>
      <c r="AL303" s="11"/>
      <c r="AM303" s="11"/>
      <c r="AN303" s="11"/>
      <c r="AO303" s="9"/>
      <c r="AP303" s="9"/>
      <c r="AQ303" s="9"/>
      <c r="AR303" s="9"/>
      <c r="AS303" s="9"/>
    </row>
    <row r="304" spans="1:45" s="18" customFormat="1" ht="16.5" customHeight="1" x14ac:dyDescent="0.2">
      <c r="A304" s="36"/>
      <c r="B304" s="37" t="s">
        <v>21</v>
      </c>
      <c r="C304" s="7"/>
      <c r="D304" s="7">
        <f>D305</f>
        <v>1099.8</v>
      </c>
      <c r="E304" s="7">
        <f>E305</f>
        <v>1393.6</v>
      </c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7">
        <f t="shared" si="59"/>
        <v>293.79999999999995</v>
      </c>
      <c r="Q304" s="7">
        <f>Q305</f>
        <v>1168.75</v>
      </c>
      <c r="R304" s="7">
        <f t="shared" si="61"/>
        <v>83.86552812858784</v>
      </c>
      <c r="S304" s="7">
        <f>S305</f>
        <v>0</v>
      </c>
      <c r="T304" s="7">
        <f>U304-S304-Q304</f>
        <v>224.84999999999991</v>
      </c>
      <c r="U304" s="7">
        <f>U305</f>
        <v>1393.6</v>
      </c>
      <c r="V304" s="7">
        <f>V305</f>
        <v>0</v>
      </c>
      <c r="W304" s="4">
        <f>U304/E304*100</f>
        <v>100</v>
      </c>
      <c r="X304" s="10"/>
      <c r="Y304" s="10"/>
      <c r="Z304" s="9"/>
      <c r="AA304" s="10"/>
      <c r="AB304" s="10"/>
      <c r="AC304" s="10"/>
      <c r="AD304" s="57"/>
      <c r="AE304" s="10"/>
      <c r="AF304" s="10"/>
      <c r="AG304" s="9"/>
      <c r="AH304" s="11"/>
      <c r="AI304" s="9"/>
      <c r="AJ304" s="10"/>
      <c r="AK304" s="9"/>
      <c r="AL304" s="11"/>
      <c r="AM304" s="11"/>
      <c r="AN304" s="11"/>
      <c r="AO304" s="9"/>
      <c r="AP304" s="9"/>
      <c r="AQ304" s="9"/>
      <c r="AR304" s="9"/>
      <c r="AS304" s="9"/>
    </row>
    <row r="305" spans="1:45" s="18" customFormat="1" ht="16.5" customHeight="1" x14ac:dyDescent="0.2">
      <c r="A305" s="36"/>
      <c r="B305" s="55" t="s">
        <v>22</v>
      </c>
      <c r="C305" s="7"/>
      <c r="D305" s="4">
        <v>1099.8</v>
      </c>
      <c r="E305" s="4">
        <v>1393.6</v>
      </c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4">
        <f t="shared" si="59"/>
        <v>293.79999999999995</v>
      </c>
      <c r="Q305" s="4">
        <v>1168.75</v>
      </c>
      <c r="R305" s="4">
        <f t="shared" si="61"/>
        <v>83.86552812858784</v>
      </c>
      <c r="S305" s="4"/>
      <c r="T305" s="4">
        <v>224.9</v>
      </c>
      <c r="U305" s="4">
        <v>1393.6</v>
      </c>
      <c r="V305" s="4">
        <f>U305-E305</f>
        <v>0</v>
      </c>
      <c r="W305" s="4">
        <f>U305/E305*100</f>
        <v>100</v>
      </c>
      <c r="X305" s="10"/>
      <c r="Y305" s="10"/>
      <c r="Z305" s="9"/>
      <c r="AA305" s="10"/>
      <c r="AB305" s="10"/>
      <c r="AC305" s="10"/>
      <c r="AD305" s="57" t="s">
        <v>328</v>
      </c>
      <c r="AE305" s="10"/>
      <c r="AF305" s="10"/>
      <c r="AG305" s="9"/>
      <c r="AH305" s="11"/>
      <c r="AI305" s="9"/>
      <c r="AJ305" s="10"/>
      <c r="AK305" s="9"/>
      <c r="AL305" s="11"/>
      <c r="AM305" s="11"/>
      <c r="AN305" s="11"/>
      <c r="AO305" s="9"/>
      <c r="AP305" s="9"/>
      <c r="AQ305" s="9"/>
      <c r="AR305" s="9"/>
      <c r="AS305" s="9"/>
    </row>
    <row r="306" spans="1:45" s="18" customFormat="1" ht="19.5" customHeight="1" x14ac:dyDescent="0.2">
      <c r="A306" s="36"/>
      <c r="B306" s="56" t="s">
        <v>188</v>
      </c>
      <c r="C306" s="7"/>
      <c r="D306" s="4">
        <v>0</v>
      </c>
      <c r="E306" s="4">
        <v>0</v>
      </c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4">
        <f t="shared" si="59"/>
        <v>0</v>
      </c>
      <c r="Q306" s="4">
        <v>0</v>
      </c>
      <c r="R306" s="4" t="e">
        <f t="shared" si="61"/>
        <v>#DIV/0!</v>
      </c>
      <c r="S306" s="4">
        <v>0</v>
      </c>
      <c r="T306" s="4">
        <v>0</v>
      </c>
      <c r="U306" s="4">
        <v>15</v>
      </c>
      <c r="V306" s="4">
        <v>0.5</v>
      </c>
      <c r="W306" s="4">
        <v>100</v>
      </c>
      <c r="X306" s="10"/>
      <c r="Y306" s="10"/>
      <c r="Z306" s="9"/>
      <c r="AA306" s="10"/>
      <c r="AB306" s="10"/>
      <c r="AC306" s="10"/>
      <c r="AD306" s="57" t="s">
        <v>329</v>
      </c>
      <c r="AE306" s="10"/>
      <c r="AF306" s="10"/>
      <c r="AG306" s="9"/>
      <c r="AH306" s="11"/>
      <c r="AI306" s="9"/>
      <c r="AJ306" s="10"/>
      <c r="AK306" s="9"/>
      <c r="AL306" s="11"/>
      <c r="AM306" s="11"/>
      <c r="AN306" s="11"/>
      <c r="AO306" s="9"/>
      <c r="AP306" s="9"/>
      <c r="AQ306" s="9"/>
      <c r="AR306" s="9"/>
      <c r="AS306" s="9"/>
    </row>
    <row r="307" spans="1:45" s="18" customFormat="1" ht="27.75" customHeight="1" x14ac:dyDescent="0.2">
      <c r="A307" s="36"/>
      <c r="B307" s="37" t="s">
        <v>618</v>
      </c>
      <c r="C307" s="7"/>
      <c r="D307" s="7">
        <f>D308</f>
        <v>5.9</v>
      </c>
      <c r="E307" s="7">
        <f>E308</f>
        <v>5.9</v>
      </c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7">
        <f t="shared" si="59"/>
        <v>0</v>
      </c>
      <c r="Q307" s="7">
        <f>Q308</f>
        <v>5.9</v>
      </c>
      <c r="R307" s="7">
        <f t="shared" si="61"/>
        <v>100</v>
      </c>
      <c r="S307" s="7">
        <f>S308</f>
        <v>0</v>
      </c>
      <c r="T307" s="7">
        <f>T308</f>
        <v>0</v>
      </c>
      <c r="U307" s="7">
        <f>U308</f>
        <v>5.9</v>
      </c>
      <c r="V307" s="7">
        <v>0</v>
      </c>
      <c r="W307" s="4">
        <f>U307/E307*100</f>
        <v>100</v>
      </c>
      <c r="X307" s="10"/>
      <c r="Y307" s="10"/>
      <c r="Z307" s="9"/>
      <c r="AA307" s="10"/>
      <c r="AB307" s="10"/>
      <c r="AC307" s="10"/>
      <c r="AD307" s="57"/>
      <c r="AE307" s="10"/>
      <c r="AF307" s="10"/>
      <c r="AG307" s="9"/>
      <c r="AH307" s="11"/>
      <c r="AI307" s="9"/>
      <c r="AJ307" s="10"/>
      <c r="AK307" s="9"/>
      <c r="AL307" s="11"/>
      <c r="AM307" s="11"/>
      <c r="AN307" s="11"/>
      <c r="AO307" s="9"/>
      <c r="AP307" s="9"/>
      <c r="AQ307" s="9"/>
      <c r="AR307" s="9"/>
      <c r="AS307" s="9"/>
    </row>
    <row r="308" spans="1:45" s="18" customFormat="1" ht="16.5" customHeight="1" x14ac:dyDescent="0.2">
      <c r="A308" s="36"/>
      <c r="B308" s="55" t="s">
        <v>619</v>
      </c>
      <c r="C308" s="7"/>
      <c r="D308" s="4">
        <v>5.9</v>
      </c>
      <c r="E308" s="4">
        <v>5.9</v>
      </c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4">
        <f t="shared" si="59"/>
        <v>0</v>
      </c>
      <c r="Q308" s="4">
        <v>5.9</v>
      </c>
      <c r="R308" s="4">
        <f t="shared" si="61"/>
        <v>100</v>
      </c>
      <c r="S308" s="4">
        <v>0</v>
      </c>
      <c r="T308" s="4">
        <v>0</v>
      </c>
      <c r="U308" s="4">
        <f>Q308+S308+T308</f>
        <v>5.9</v>
      </c>
      <c r="V308" s="4">
        <v>0</v>
      </c>
      <c r="W308" s="4">
        <f>U308/E308*100</f>
        <v>100</v>
      </c>
      <c r="X308" s="10"/>
      <c r="Y308" s="10"/>
      <c r="Z308" s="9"/>
      <c r="AA308" s="10"/>
      <c r="AB308" s="10"/>
      <c r="AC308" s="10"/>
      <c r="AD308" s="57" t="s">
        <v>330</v>
      </c>
      <c r="AE308" s="10"/>
      <c r="AF308" s="10"/>
      <c r="AG308" s="9"/>
      <c r="AH308" s="11"/>
      <c r="AI308" s="9"/>
      <c r="AJ308" s="10"/>
      <c r="AK308" s="9"/>
      <c r="AL308" s="11"/>
      <c r="AM308" s="11"/>
      <c r="AN308" s="11"/>
      <c r="AO308" s="9"/>
      <c r="AP308" s="9"/>
      <c r="AQ308" s="9"/>
      <c r="AR308" s="9"/>
      <c r="AS308" s="9"/>
    </row>
    <row r="309" spans="1:45" s="18" customFormat="1" ht="16.5" customHeight="1" x14ac:dyDescent="0.2">
      <c r="A309" s="36"/>
      <c r="B309" s="37" t="s">
        <v>451</v>
      </c>
      <c r="C309" s="7"/>
      <c r="D309" s="7">
        <f>D288+D294+D296+D298+D301+D304+D307+D306</f>
        <v>4669.2</v>
      </c>
      <c r="E309" s="7">
        <f>E288+E294+E296+E298+E301+E304+E306+E307</f>
        <v>5086.3490099999999</v>
      </c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7">
        <f t="shared" si="59"/>
        <v>417.14901000000009</v>
      </c>
      <c r="Q309" s="7">
        <f>Q307+Q304+Q301+Q298+Q296+Q294+Q288</f>
        <v>4164.7906400000002</v>
      </c>
      <c r="R309" s="7">
        <f t="shared" si="61"/>
        <v>81.881731509415246</v>
      </c>
      <c r="S309" s="7">
        <f>S288+S294+S296+S298+S301+S304+S307</f>
        <v>0</v>
      </c>
      <c r="T309" s="7">
        <f>T288+T294+T296+T298+T304+T307</f>
        <v>799.51683999999977</v>
      </c>
      <c r="U309" s="7">
        <f>U288+U294+U296+U298+U301+U304+U307</f>
        <v>4980.4869999999992</v>
      </c>
      <c r="V309" s="7">
        <f>U309-E309</f>
        <v>-105.86201000000074</v>
      </c>
      <c r="W309" s="7">
        <f>U309/E309*100</f>
        <v>97.918703380521649</v>
      </c>
      <c r="X309" s="10"/>
      <c r="Y309" s="10"/>
      <c r="Z309" s="9"/>
      <c r="AA309" s="10"/>
      <c r="AB309" s="10"/>
      <c r="AC309" s="10"/>
      <c r="AD309" s="57"/>
      <c r="AE309" s="10"/>
      <c r="AF309" s="10"/>
      <c r="AG309" s="9"/>
      <c r="AH309" s="11"/>
      <c r="AI309" s="9"/>
      <c r="AJ309" s="10"/>
      <c r="AK309" s="9"/>
      <c r="AL309" s="11"/>
      <c r="AM309" s="11"/>
      <c r="AN309" s="11"/>
      <c r="AO309" s="9"/>
      <c r="AP309" s="9"/>
      <c r="AQ309" s="9"/>
      <c r="AR309" s="9"/>
      <c r="AS309" s="9"/>
    </row>
    <row r="310" spans="1:45" s="18" customFormat="1" ht="16.5" customHeight="1" x14ac:dyDescent="0.2">
      <c r="A310" s="36"/>
      <c r="B310" s="37" t="s">
        <v>452</v>
      </c>
      <c r="C310" s="7"/>
      <c r="D310" s="7">
        <v>0</v>
      </c>
      <c r="E310" s="7">
        <f>E309-E286</f>
        <v>246.94901000000027</v>
      </c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7">
        <f t="shared" si="59"/>
        <v>246.94901000000027</v>
      </c>
      <c r="Q310" s="7">
        <f>Q309-Q286</f>
        <v>-360.12765000000036</v>
      </c>
      <c r="R310" s="7"/>
      <c r="S310" s="7">
        <f>S309-S286</f>
        <v>-2.9</v>
      </c>
      <c r="T310" s="7">
        <f>T309-T286</f>
        <v>444.18683999999973</v>
      </c>
      <c r="U310" s="7">
        <f>U309-U286</f>
        <v>106.78699999999935</v>
      </c>
      <c r="V310" s="7"/>
      <c r="W310" s="7"/>
      <c r="X310" s="10"/>
      <c r="Y310" s="10"/>
      <c r="Z310" s="9"/>
      <c r="AA310" s="10"/>
      <c r="AB310" s="10"/>
      <c r="AC310" s="10"/>
      <c r="AD310" s="57"/>
      <c r="AE310" s="10"/>
      <c r="AF310" s="10"/>
      <c r="AG310" s="9"/>
      <c r="AH310" s="11"/>
      <c r="AI310" s="9"/>
      <c r="AJ310" s="10"/>
      <c r="AK310" s="9"/>
      <c r="AL310" s="11"/>
      <c r="AM310" s="11"/>
      <c r="AN310" s="11"/>
      <c r="AO310" s="9"/>
      <c r="AP310" s="9"/>
      <c r="AQ310" s="9"/>
      <c r="AR310" s="9"/>
      <c r="AS310" s="9"/>
    </row>
    <row r="311" spans="1:45" s="18" customFormat="1" ht="16.5" customHeight="1" x14ac:dyDescent="0.2">
      <c r="A311" s="36"/>
      <c r="B311" s="53"/>
      <c r="C311" s="10"/>
      <c r="D311" s="10"/>
      <c r="E311" s="10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9"/>
      <c r="AA311" s="10"/>
      <c r="AB311" s="10"/>
      <c r="AC311" s="10"/>
      <c r="AD311" s="57"/>
      <c r="AE311" s="10"/>
      <c r="AF311" s="10"/>
      <c r="AG311" s="9"/>
      <c r="AH311" s="11"/>
      <c r="AI311" s="9"/>
      <c r="AJ311" s="10"/>
      <c r="AK311" s="9"/>
      <c r="AL311" s="11"/>
      <c r="AM311" s="11"/>
      <c r="AN311" s="11"/>
      <c r="AO311" s="9"/>
      <c r="AP311" s="9"/>
      <c r="AQ311" s="9"/>
      <c r="AR311" s="9"/>
      <c r="AS311" s="9"/>
    </row>
    <row r="312" spans="1:45" s="18" customFormat="1" x14ac:dyDescent="0.2">
      <c r="A312" s="36"/>
      <c r="B312" s="16" t="s">
        <v>615</v>
      </c>
      <c r="C312" s="1"/>
      <c r="D312" s="1"/>
      <c r="E312" s="1" t="s">
        <v>617</v>
      </c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0"/>
      <c r="R312" s="10"/>
      <c r="S312" s="10"/>
      <c r="T312" s="10"/>
      <c r="U312" s="10"/>
      <c r="V312" s="10"/>
      <c r="W312" s="10"/>
      <c r="X312" s="10"/>
      <c r="Y312" s="10"/>
      <c r="Z312" s="9"/>
      <c r="AA312" s="10"/>
      <c r="AB312" s="10"/>
      <c r="AC312" s="10"/>
      <c r="AD312" s="52"/>
      <c r="AE312" s="10"/>
      <c r="AF312" s="10"/>
      <c r="AG312" s="9"/>
      <c r="AH312" s="11"/>
      <c r="AI312" s="9"/>
      <c r="AJ312" s="10"/>
      <c r="AK312" s="9"/>
      <c r="AL312" s="11"/>
      <c r="AM312" s="11"/>
      <c r="AN312" s="11"/>
      <c r="AO312" s="9"/>
      <c r="AP312" s="9"/>
      <c r="AQ312" s="9"/>
      <c r="AR312" s="9"/>
      <c r="AS312" s="9"/>
    </row>
    <row r="313" spans="1:45" s="18" customFormat="1" x14ac:dyDescent="0.2">
      <c r="A313" s="36"/>
      <c r="B313" s="50" t="s">
        <v>616</v>
      </c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0"/>
      <c r="R313" s="10"/>
      <c r="S313" s="10"/>
      <c r="T313" s="10"/>
      <c r="U313" s="10"/>
      <c r="V313" s="10"/>
      <c r="W313" s="10"/>
      <c r="X313" s="10"/>
      <c r="Y313" s="10"/>
      <c r="Z313" s="9"/>
      <c r="AA313" s="10"/>
      <c r="AB313" s="10"/>
      <c r="AC313" s="10"/>
      <c r="AD313" s="52"/>
      <c r="AE313" s="10"/>
      <c r="AF313" s="10"/>
      <c r="AG313" s="9"/>
      <c r="AH313" s="11"/>
      <c r="AI313" s="9"/>
      <c r="AJ313" s="10"/>
      <c r="AK313" s="9"/>
      <c r="AL313" s="11"/>
      <c r="AM313" s="11"/>
      <c r="AN313" s="11"/>
      <c r="AO313" s="9"/>
      <c r="AP313" s="9"/>
      <c r="AQ313" s="9"/>
      <c r="AR313" s="9"/>
      <c r="AS313" s="9"/>
    </row>
    <row r="315" spans="1:45" x14ac:dyDescent="0.2">
      <c r="B315" s="50"/>
    </row>
    <row r="316" spans="1:45" ht="22.5" x14ac:dyDescent="0.2">
      <c r="A316" s="35" t="s">
        <v>546</v>
      </c>
    </row>
    <row r="317" spans="1:45" x14ac:dyDescent="0.2">
      <c r="B317" s="50"/>
    </row>
  </sheetData>
  <mergeCells count="29">
    <mergeCell ref="AB2:AB5"/>
    <mergeCell ref="AC2:AC5"/>
    <mergeCell ref="I4:I5"/>
    <mergeCell ref="J4:J5"/>
    <mergeCell ref="K4:K5"/>
    <mergeCell ref="L4:L5"/>
    <mergeCell ref="M4:M5"/>
    <mergeCell ref="N4:N5"/>
    <mergeCell ref="O4:O5"/>
    <mergeCell ref="Q4:Q5"/>
    <mergeCell ref="V2:V5"/>
    <mergeCell ref="W2:W5"/>
    <mergeCell ref="X2:X5"/>
    <mergeCell ref="Y2:Y5"/>
    <mergeCell ref="Z2:Z5"/>
    <mergeCell ref="AA2:AA5"/>
    <mergeCell ref="U2:U5"/>
    <mergeCell ref="R4:R5"/>
    <mergeCell ref="A2:A5"/>
    <mergeCell ref="B2:B5"/>
    <mergeCell ref="C2:C5"/>
    <mergeCell ref="D2:D5"/>
    <mergeCell ref="E2:E5"/>
    <mergeCell ref="F2:F5"/>
    <mergeCell ref="G2:G5"/>
    <mergeCell ref="H2:H5"/>
    <mergeCell ref="P2:P5"/>
    <mergeCell ref="Q2:R3"/>
    <mergeCell ref="S2:T4"/>
  </mergeCells>
  <pageMargins left="0.78740157480314965" right="0.19685039370078741" top="0.19685039370078741" bottom="0.19685039370078741" header="0.51181102362204722" footer="0.51181102362204722"/>
  <pageSetup paperSize="9"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Ожидаемые расходы за 2023г</vt:lpstr>
      <vt:lpstr>'Ожидаемые расходы за 2023г'!Заголовки_для_печати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Патрушева</dc:creator>
  <cp:lastModifiedBy>Надежда Конюхова</cp:lastModifiedBy>
  <cp:lastPrinted>2022-12-12T11:30:45Z</cp:lastPrinted>
  <dcterms:created xsi:type="dcterms:W3CDTF">2006-02-15T13:32:14Z</dcterms:created>
  <dcterms:modified xsi:type="dcterms:W3CDTF">2023-12-15T05:39:06Z</dcterms:modified>
</cp:coreProperties>
</file>